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8730" activeTab="0"/>
  </bookViews>
  <sheets>
    <sheet name="KOPSAVILKUMS_pamata" sheetId="1" r:id="rId1"/>
    <sheet name="KOPSAVILKUMS_speciālais" sheetId="2" r:id="rId2"/>
  </sheets>
  <definedNames/>
  <calcPr fullCalcOnLoad="1"/>
</workbook>
</file>

<file path=xl/sharedStrings.xml><?xml version="1.0" encoding="utf-8"?>
<sst xmlns="http://schemas.openxmlformats.org/spreadsheetml/2006/main" count="176" uniqueCount="135">
  <si>
    <t>I. Sproģe</t>
  </si>
  <si>
    <t>F20010000 AB</t>
  </si>
  <si>
    <t>Pamatkapitāla veidošana</t>
  </si>
  <si>
    <t>2.1.</t>
  </si>
  <si>
    <t>2.0.</t>
  </si>
  <si>
    <t>Kapitālie izdevumi</t>
  </si>
  <si>
    <t>Preces</t>
  </si>
  <si>
    <t>Pakalpojumi</t>
  </si>
  <si>
    <t>Preces un pakalpojumi</t>
  </si>
  <si>
    <t>1.1.</t>
  </si>
  <si>
    <t>Kārtējie izdevumi</t>
  </si>
  <si>
    <t>1.0.</t>
  </si>
  <si>
    <t>Uzturēšanas izdevumi</t>
  </si>
  <si>
    <t>II.2.</t>
  </si>
  <si>
    <t>06.000</t>
  </si>
  <si>
    <t>Teritoriju un mājokļu apsaimniekošana</t>
  </si>
  <si>
    <t>05.000</t>
  </si>
  <si>
    <t>Vides aizsardzība</t>
  </si>
  <si>
    <t>II.1.</t>
  </si>
  <si>
    <t>18.6.2.0.</t>
  </si>
  <si>
    <t>Pašvaldību saņemtie valsts budžeta transferti noteiktam mērķim</t>
  </si>
  <si>
    <t>18.6.0.0.</t>
  </si>
  <si>
    <t>Pašvaldību saņemtie transferti no valsts budžeta</t>
  </si>
  <si>
    <t>18.0.0.0.</t>
  </si>
  <si>
    <t>Valsts budžeta transferi</t>
  </si>
  <si>
    <t>5.5.3.1.</t>
  </si>
  <si>
    <t>Dabas resursu nodoklis par dabas resursu ieguvi un vides piesārņošanu</t>
  </si>
  <si>
    <t>5.5.3.0.</t>
  </si>
  <si>
    <t>Dabas resursu nodoklis</t>
  </si>
  <si>
    <t>5.5.0.0.</t>
  </si>
  <si>
    <t>Nodokļi un maksājumi par tiesībām lietot atsevišķas preces</t>
  </si>
  <si>
    <t>5.0.0.0.</t>
  </si>
  <si>
    <t>Nodokļi par pakalpojumiem un precēm</t>
  </si>
  <si>
    <t>F20010000 AS</t>
  </si>
  <si>
    <t>EUR</t>
  </si>
  <si>
    <t>Apstiprināts               2019.gadam</t>
  </si>
  <si>
    <t>Budžeta kategoriju kodi</t>
  </si>
  <si>
    <t>Rādītāju nosaukumi</t>
  </si>
  <si>
    <t>KOPSAVILKUMS</t>
  </si>
  <si>
    <r>
      <rPr>
        <b/>
        <sz val="12"/>
        <rFont val="Times New Roman"/>
        <family val="1"/>
      </rPr>
      <t>Salas novada pašvaldības 2019. gada speciālais budžets</t>
    </r>
    <r>
      <rPr>
        <sz val="12"/>
        <rFont val="Times New Roman"/>
        <family val="1"/>
      </rPr>
      <t xml:space="preserve"> (neieskaitot ziedojumus un dāvinājumus)</t>
    </r>
  </si>
  <si>
    <t>2. pielikums</t>
  </si>
  <si>
    <t xml:space="preserve">IEŅĒMUMI - kopā </t>
  </si>
  <si>
    <t xml:space="preserve">IZDEVUMI - kopā </t>
  </si>
  <si>
    <t>Izdevumi atbilstoši funkcionālajām kateorijām</t>
  </si>
  <si>
    <t>Izdevumi atbilstoši ekonomiskajām kategorijām</t>
  </si>
  <si>
    <t>II.</t>
  </si>
  <si>
    <t>I.</t>
  </si>
  <si>
    <t>III.</t>
  </si>
  <si>
    <t>Ieņēmumu pārsniegums (+) vai deficīts (-)</t>
  </si>
  <si>
    <t>Finansēšana</t>
  </si>
  <si>
    <t>IV.</t>
  </si>
  <si>
    <t>Naudas līdzekļi un noguldījumi (bilances aktīvā)</t>
  </si>
  <si>
    <t>F20010000</t>
  </si>
  <si>
    <t>Pieprasījuma noguldījumu atlikums gada sākumā</t>
  </si>
  <si>
    <t>Pieprasījuma noguldījumu atlikums perioda beigās</t>
  </si>
  <si>
    <t>1. pielikums</t>
  </si>
  <si>
    <t>Salas novada pašvaldības 2019. gada pamatbudžets</t>
  </si>
  <si>
    <t xml:space="preserve">Nodokļu ieņēmumi </t>
  </si>
  <si>
    <t>1.0</t>
  </si>
  <si>
    <t>Ienākuma nodokļi</t>
  </si>
  <si>
    <t>1.0.0.0.</t>
  </si>
  <si>
    <t>Ieņēmumi no iedzīvotāju ienākuma nodokļa</t>
  </si>
  <si>
    <t>1.1.0.0.</t>
  </si>
  <si>
    <t>1.1.1.0.</t>
  </si>
  <si>
    <t>Iedzīvotāju ienākuma nodoklis</t>
  </si>
  <si>
    <t>Īpašuma nodokļi</t>
  </si>
  <si>
    <t>1.4</t>
  </si>
  <si>
    <t>4.0.0.0.</t>
  </si>
  <si>
    <t>Nekustamā īpašuma nodoklis</t>
  </si>
  <si>
    <t>4.1.0.0.</t>
  </si>
  <si>
    <t>Nenodokļu ieņēmumi</t>
  </si>
  <si>
    <t>Ieņēmumi no uzņēmējdarbības un īpašuma</t>
  </si>
  <si>
    <t>8.0.0.0.</t>
  </si>
  <si>
    <t>Ieņēmumi no dividentēm (ieņēmumi no valsts (pašvaldību) kapitāla izmantošanas)</t>
  </si>
  <si>
    <t>8.3.0.0.</t>
  </si>
  <si>
    <t>Valsts (pašvaldību) nodevas un kancelekas nodevas</t>
  </si>
  <si>
    <t>9.0.0.0.</t>
  </si>
  <si>
    <t xml:space="preserve">Valsts nodevas, kuras ieskaita pašvaldības budžetā </t>
  </si>
  <si>
    <t>9.4.0.0.</t>
  </si>
  <si>
    <t>Pašvaldību nodevas</t>
  </si>
  <si>
    <t>9.5.0.0.</t>
  </si>
  <si>
    <t>Naudas sodi un sankcijas</t>
  </si>
  <si>
    <t>10.0.0.0.</t>
  </si>
  <si>
    <t>Naudas sodi</t>
  </si>
  <si>
    <t>10.1.0.0.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</si>
  <si>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</si>
  <si>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</si>
  <si>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</si>
  <si>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</si>
  <si>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Ieņēmumi no ēku un būvju īpašuma pārdošanas</t>
  </si>
  <si>
    <t>13.1.0.0.</t>
  </si>
  <si>
    <t>2.0</t>
  </si>
  <si>
    <t>3.0</t>
  </si>
  <si>
    <t>Maksas pakalpojumi un citi pašu ieņēmumi</t>
  </si>
  <si>
    <t>Ieņēmumi no iestāžu sniegtajiem maksas pakalpojumiem</t>
  </si>
  <si>
    <t>21.3.0.0.</t>
  </si>
  <si>
    <t>Pārējie 21.3.0.0. grupā neklasificētie iestāžu ieņēmumi par iestāžu sniegtajiem pakalpojumiem un citi pašu ieņēmumi</t>
  </si>
  <si>
    <t>21.4.0.0.</t>
  </si>
  <si>
    <t>Transferti</t>
  </si>
  <si>
    <t>5.0</t>
  </si>
  <si>
    <t>Valsts budžeta transferti</t>
  </si>
  <si>
    <t>Pašvaldību budžeta transferti</t>
  </si>
  <si>
    <t>19.0.0.0.</t>
  </si>
  <si>
    <t>Pašvaldību saņemtie transferti no citām pašvaldībām</t>
  </si>
  <si>
    <t>19.2.0.0.</t>
  </si>
  <si>
    <t>Vispārējie vadības dienesti</t>
  </si>
  <si>
    <t>01.000</t>
  </si>
  <si>
    <t>Sabiedriskā kārtība un drošība</t>
  </si>
  <si>
    <t>03.000</t>
  </si>
  <si>
    <t>Veselība</t>
  </si>
  <si>
    <t>Atpūta, kultūra, reliģija</t>
  </si>
  <si>
    <t>08.000</t>
  </si>
  <si>
    <t>Izglītība</t>
  </si>
  <si>
    <t>09.000</t>
  </si>
  <si>
    <t>Sociālā aizsardzība</t>
  </si>
  <si>
    <t>10.000</t>
  </si>
  <si>
    <t>Atlīdzība</t>
  </si>
  <si>
    <t>07.000</t>
  </si>
  <si>
    <t>Sociālie pabalsti</t>
  </si>
  <si>
    <t>Uzturēšanas izdevumu transferti, pašu resursu maksājumi, starptautiskā sadarbība</t>
  </si>
  <si>
    <t>Ieņēmumu pārsniegums (+) vai deficīts (-) (I-II)</t>
  </si>
  <si>
    <t>Aizņēmumi</t>
  </si>
  <si>
    <t>F40020000</t>
  </si>
  <si>
    <t>Saņemtie aizņēmumi</t>
  </si>
  <si>
    <t>Saņemto aizņēmumu atmaksa</t>
  </si>
  <si>
    <t>F40322220</t>
  </si>
  <si>
    <t>F40222210</t>
  </si>
  <si>
    <t>Grozījumi               06.2019.</t>
  </si>
  <si>
    <t>Apstiprināts budžets ar grozījumiem KOPĀ</t>
  </si>
  <si>
    <t>Grozījumi 06.2019.</t>
  </si>
  <si>
    <t>Apstiprināts               04.2019.</t>
  </si>
  <si>
    <t>Budžeta iestāžu nodokļu, nodevu un sankciju maksājumi</t>
  </si>
  <si>
    <t>"Grozījumi 2019.gada 25.aprīļa saistošajos noteikumos Nr.2019/2 "Salas novada pašvaldības 2019. gada budžets""</t>
  </si>
  <si>
    <t>2019. gada 27.jūnija saistošajiem noteikumiem Nr.2019/6</t>
  </si>
  <si>
    <t>Domes priekšsēdētāja  /personiskais paraksts/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</si>
</sst>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21" fillId="31" borderId="5" applyNumberFormat="0" applyFont="0" applyAlignment="0" applyProtection="0"/>
    <xf numFmtId="9" fontId="21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wrapText="1" indent="2"/>
    </xf>
    <xf numFmtId="0" fontId="2" fillId="0" borderId="10" xfId="0" applyFont="1" applyBorder="1" applyAlignment="1">
      <alignment horizontal="left" vertical="center" indent="2"/>
    </xf>
    <xf numFmtId="3" fontId="2" fillId="0" borderId="10" xfId="0" applyNumberFormat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 indent="4"/>
    </xf>
    <xf numFmtId="0" fontId="2" fillId="0" borderId="10" xfId="0" applyFont="1" applyBorder="1" applyAlignment="1">
      <alignment horizontal="left" vertical="center" indent="3"/>
    </xf>
    <xf numFmtId="3" fontId="2" fillId="0" borderId="10" xfId="0" applyNumberFormat="1" applyFont="1" applyBorder="1" applyAlignment="1">
      <alignment horizontal="right" vertical="center" wrapText="1" indent="3"/>
    </xf>
    <xf numFmtId="3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2"/>
    </xf>
    <xf numFmtId="2" fontId="2" fillId="0" borderId="10" xfId="0" applyNumberFormat="1" applyFont="1" applyBorder="1" applyAlignment="1">
      <alignment horizontal="left" vertical="center" indent="2"/>
    </xf>
    <xf numFmtId="3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indent="2"/>
    </xf>
    <xf numFmtId="2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indent="4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top" indent="1"/>
    </xf>
    <xf numFmtId="3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3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4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6"/>
  <sheetViews>
    <sheetView tabSelected="1" zoomScale="85" zoomScaleNormal="85" zoomScalePageLayoutView="0" workbookViewId="0" topLeftCell="A46">
      <selection activeCell="B66" sqref="B66"/>
    </sheetView>
  </sheetViews>
  <sheetFormatPr defaultColWidth="9.140625" defaultRowHeight="12.75"/>
  <cols>
    <col min="1" max="1" width="3.28125" style="1" customWidth="1"/>
    <col min="2" max="2" width="78.00390625" style="1" customWidth="1"/>
    <col min="3" max="3" width="15.140625" style="1" customWidth="1"/>
    <col min="4" max="4" width="18.8515625" style="2" customWidth="1"/>
    <col min="5" max="5" width="12.7109375" style="2" bestFit="1" customWidth="1"/>
    <col min="6" max="6" width="15.421875" style="2" customWidth="1"/>
    <col min="7" max="7" width="11.8515625" style="1" bestFit="1" customWidth="1"/>
    <col min="8" max="16384" width="9.140625" style="1" customWidth="1"/>
  </cols>
  <sheetData>
    <row r="1" ht="4.5" customHeight="1"/>
    <row r="2" spans="2:6" ht="15.75">
      <c r="B2" s="42" t="s">
        <v>55</v>
      </c>
      <c r="C2" s="42"/>
      <c r="D2" s="42"/>
      <c r="E2" s="42"/>
      <c r="F2" s="42"/>
    </row>
    <row r="3" spans="2:6" ht="15.75">
      <c r="B3" s="42" t="s">
        <v>133</v>
      </c>
      <c r="C3" s="42"/>
      <c r="D3" s="42"/>
      <c r="E3" s="42"/>
      <c r="F3" s="42"/>
    </row>
    <row r="4" spans="2:6" ht="15.75">
      <c r="B4" s="42" t="s">
        <v>132</v>
      </c>
      <c r="C4" s="42"/>
      <c r="D4" s="42"/>
      <c r="E4" s="42"/>
      <c r="F4" s="42"/>
    </row>
    <row r="5" ht="6.75" customHeight="1"/>
    <row r="6" spans="2:6" ht="15.75">
      <c r="B6" s="48" t="s">
        <v>56</v>
      </c>
      <c r="C6" s="48"/>
      <c r="D6" s="48"/>
      <c r="E6" s="48"/>
      <c r="F6" s="48"/>
    </row>
    <row r="7" spans="2:6" ht="15.75">
      <c r="B7" s="48" t="s">
        <v>38</v>
      </c>
      <c r="C7" s="48"/>
      <c r="D7" s="48"/>
      <c r="E7" s="48"/>
      <c r="F7" s="48"/>
    </row>
    <row r="9" spans="2:6" ht="63" customHeight="1">
      <c r="B9" s="46" t="s">
        <v>37</v>
      </c>
      <c r="C9" s="47" t="s">
        <v>36</v>
      </c>
      <c r="D9" s="23" t="s">
        <v>35</v>
      </c>
      <c r="E9" s="23" t="s">
        <v>127</v>
      </c>
      <c r="F9" s="23" t="s">
        <v>128</v>
      </c>
    </row>
    <row r="10" spans="2:6" ht="15.75">
      <c r="B10" s="46"/>
      <c r="C10" s="47"/>
      <c r="D10" s="22" t="s">
        <v>34</v>
      </c>
      <c r="E10" s="22" t="s">
        <v>34</v>
      </c>
      <c r="F10" s="22" t="s">
        <v>34</v>
      </c>
    </row>
    <row r="11" spans="2:6" ht="15.75">
      <c r="B11" s="20" t="s">
        <v>41</v>
      </c>
      <c r="C11" s="11" t="s">
        <v>46</v>
      </c>
      <c r="D11" s="10">
        <f>D12+D19+D30+D33</f>
        <v>4368020</v>
      </c>
      <c r="E11" s="10">
        <f>E12+E19+E30+E33</f>
        <v>5608</v>
      </c>
      <c r="F11" s="10">
        <f>F12+F19+F30+F33</f>
        <v>4373628</v>
      </c>
    </row>
    <row r="12" spans="2:7" ht="15.75">
      <c r="B12" s="5" t="s">
        <v>57</v>
      </c>
      <c r="C12" s="11" t="s">
        <v>58</v>
      </c>
      <c r="D12" s="10">
        <f>D13+D16</f>
        <v>1963561</v>
      </c>
      <c r="E12" s="10">
        <f>E13+E16</f>
        <v>0</v>
      </c>
      <c r="F12" s="10">
        <f>F13+F16</f>
        <v>1963561</v>
      </c>
      <c r="G12" s="28"/>
    </row>
    <row r="13" spans="2:6" ht="15.75">
      <c r="B13" s="7" t="s">
        <v>59</v>
      </c>
      <c r="C13" s="9" t="s">
        <v>60</v>
      </c>
      <c r="D13" s="30">
        <f>D14</f>
        <v>1803336</v>
      </c>
      <c r="E13" s="30">
        <f>E14</f>
        <v>0</v>
      </c>
      <c r="F13" s="30">
        <f>D13+E13</f>
        <v>1803336</v>
      </c>
    </row>
    <row r="14" spans="2:6" ht="15.75">
      <c r="B14" s="13" t="s">
        <v>61</v>
      </c>
      <c r="C14" s="13" t="s">
        <v>62</v>
      </c>
      <c r="D14" s="30">
        <f>D15</f>
        <v>1803336</v>
      </c>
      <c r="E14" s="30">
        <f>E15</f>
        <v>0</v>
      </c>
      <c r="F14" s="30">
        <f aca="true" t="shared" si="0" ref="F14:F37">D14+E14</f>
        <v>1803336</v>
      </c>
    </row>
    <row r="15" spans="2:6" ht="15.75">
      <c r="B15" s="41" t="s">
        <v>64</v>
      </c>
      <c r="C15" s="29" t="s">
        <v>63</v>
      </c>
      <c r="D15" s="30">
        <f>7891+1772457+22988</f>
        <v>1803336</v>
      </c>
      <c r="E15" s="30">
        <v>0</v>
      </c>
      <c r="F15" s="30">
        <f t="shared" si="0"/>
        <v>1803336</v>
      </c>
    </row>
    <row r="16" spans="2:6" s="21" customFormat="1" ht="15.75">
      <c r="B16" s="7" t="s">
        <v>65</v>
      </c>
      <c r="C16" s="40" t="s">
        <v>66</v>
      </c>
      <c r="D16" s="30">
        <f>D17</f>
        <v>160225</v>
      </c>
      <c r="E16" s="30">
        <f>E17</f>
        <v>0</v>
      </c>
      <c r="F16" s="30">
        <f t="shared" si="0"/>
        <v>160225</v>
      </c>
    </row>
    <row r="17" spans="2:6" ht="15.75">
      <c r="B17" s="13" t="s">
        <v>65</v>
      </c>
      <c r="C17" s="7" t="s">
        <v>67</v>
      </c>
      <c r="D17" s="30">
        <f>D18</f>
        <v>160225</v>
      </c>
      <c r="E17" s="30">
        <f>E18</f>
        <v>0</v>
      </c>
      <c r="F17" s="30">
        <f t="shared" si="0"/>
        <v>160225</v>
      </c>
    </row>
    <row r="18" spans="2:6" ht="15.75">
      <c r="B18" s="29" t="s">
        <v>68</v>
      </c>
      <c r="C18" s="13" t="s">
        <v>69</v>
      </c>
      <c r="D18" s="30">
        <v>160225</v>
      </c>
      <c r="E18" s="30">
        <v>0</v>
      </c>
      <c r="F18" s="30">
        <f t="shared" si="0"/>
        <v>160225</v>
      </c>
    </row>
    <row r="19" spans="2:6" s="21" customFormat="1" ht="15.75">
      <c r="B19" s="5" t="s">
        <v>70</v>
      </c>
      <c r="C19" s="32" t="s">
        <v>91</v>
      </c>
      <c r="D19" s="10">
        <f>SUM(D20,D22,D25,D27,D28)</f>
        <v>48290</v>
      </c>
      <c r="E19" s="10">
        <f>SUM(E20,E22,E25,E27,E28)</f>
        <v>0</v>
      </c>
      <c r="F19" s="10">
        <f>SUM(F20,F22,F25,F27,F28)</f>
        <v>48290</v>
      </c>
    </row>
    <row r="20" spans="2:6" ht="15.75">
      <c r="B20" s="7" t="s">
        <v>71</v>
      </c>
      <c r="C20" s="9" t="s">
        <v>72</v>
      </c>
      <c r="D20" s="30">
        <f>D21</f>
        <v>15000</v>
      </c>
      <c r="E20" s="30">
        <f>E21</f>
        <v>0</v>
      </c>
      <c r="F20" s="30">
        <f t="shared" si="0"/>
        <v>15000</v>
      </c>
    </row>
    <row r="21" spans="2:6" ht="15.75">
      <c r="B21" s="39" t="s">
        <v>73</v>
      </c>
      <c r="C21" s="34" t="s">
        <v>74</v>
      </c>
      <c r="D21" s="31">
        <v>15000</v>
      </c>
      <c r="E21" s="31">
        <v>0</v>
      </c>
      <c r="F21" s="30">
        <f t="shared" si="0"/>
        <v>15000</v>
      </c>
    </row>
    <row r="22" spans="2:7" ht="15.75">
      <c r="B22" s="7" t="s">
        <v>75</v>
      </c>
      <c r="C22" s="9" t="s">
        <v>76</v>
      </c>
      <c r="D22" s="30">
        <f>SUM(D23:D24)</f>
        <v>3590</v>
      </c>
      <c r="E22" s="30">
        <f>SUM(E23:E24)</f>
        <v>0</v>
      </c>
      <c r="F22" s="30">
        <f t="shared" si="0"/>
        <v>3590</v>
      </c>
      <c r="G22" s="28"/>
    </row>
    <row r="23" spans="2:7" ht="15.75">
      <c r="B23" s="33" t="s">
        <v>77</v>
      </c>
      <c r="C23" s="34" t="s">
        <v>78</v>
      </c>
      <c r="D23" s="30">
        <v>3100</v>
      </c>
      <c r="E23" s="30">
        <v>0</v>
      </c>
      <c r="F23" s="30">
        <f t="shared" si="0"/>
        <v>3100</v>
      </c>
      <c r="G23" s="28"/>
    </row>
    <row r="24" spans="2:6" ht="15.75">
      <c r="B24" s="33" t="s">
        <v>79</v>
      </c>
      <c r="C24" s="34" t="s">
        <v>80</v>
      </c>
      <c r="D24" s="30">
        <v>490</v>
      </c>
      <c r="E24" s="30">
        <v>0</v>
      </c>
      <c r="F24" s="30">
        <f t="shared" si="0"/>
        <v>490</v>
      </c>
    </row>
    <row r="25" spans="2:6" ht="15.75">
      <c r="B25" s="7" t="s">
        <v>81</v>
      </c>
      <c r="C25" s="9" t="s">
        <v>82</v>
      </c>
      <c r="D25" s="30">
        <f>D26</f>
        <v>1000</v>
      </c>
      <c r="E25" s="30">
        <f>E26</f>
        <v>0</v>
      </c>
      <c r="F25" s="30">
        <f t="shared" si="0"/>
        <v>1000</v>
      </c>
    </row>
    <row r="26" spans="2:6" ht="15.75">
      <c r="B26" s="33" t="s">
        <v>83</v>
      </c>
      <c r="C26" s="34" t="s">
        <v>84</v>
      </c>
      <c r="D26" s="30">
        <v>1000</v>
      </c>
      <c r="E26" s="30">
        <v>0</v>
      </c>
      <c r="F26" s="30">
        <f>D26+E26</f>
        <v>1000</v>
      </c>
    </row>
    <row r="27" spans="2:6" ht="15.75">
      <c r="B27" s="7" t="s">
        <v>85</v>
      </c>
      <c r="C27" s="9" t="s">
        <v>86</v>
      </c>
      <c r="D27" s="30">
        <f>150+550</f>
        <v>700</v>
      </c>
      <c r="E27" s="30">
        <v>0</v>
      </c>
      <c r="F27" s="30">
        <f t="shared" si="0"/>
        <v>700</v>
      </c>
    </row>
    <row r="28" spans="2:6" ht="31.5">
      <c r="B28" s="35" t="s">
        <v>87</v>
      </c>
      <c r="C28" s="36" t="s">
        <v>88</v>
      </c>
      <c r="D28" s="31">
        <f>D29</f>
        <v>28000</v>
      </c>
      <c r="E28" s="31">
        <v>0</v>
      </c>
      <c r="F28" s="30">
        <f t="shared" si="0"/>
        <v>28000</v>
      </c>
    </row>
    <row r="29" spans="2:6" ht="15.75">
      <c r="B29" s="33" t="s">
        <v>89</v>
      </c>
      <c r="C29" s="34" t="s">
        <v>90</v>
      </c>
      <c r="D29" s="30">
        <v>28000</v>
      </c>
      <c r="E29" s="30">
        <v>0</v>
      </c>
      <c r="F29" s="30">
        <f t="shared" si="0"/>
        <v>28000</v>
      </c>
    </row>
    <row r="30" spans="2:6" s="21" customFormat="1" ht="15.75">
      <c r="B30" s="5" t="s">
        <v>93</v>
      </c>
      <c r="C30" s="32" t="s">
        <v>92</v>
      </c>
      <c r="D30" s="10">
        <f>SUM(D31:D32)</f>
        <v>98600</v>
      </c>
      <c r="E30" s="10">
        <f>SUM(E31:E32)</f>
        <v>0</v>
      </c>
      <c r="F30" s="10">
        <f>SUM(F31:F32)</f>
        <v>98600</v>
      </c>
    </row>
    <row r="31" spans="2:6" ht="15.75">
      <c r="B31" s="7" t="s">
        <v>94</v>
      </c>
      <c r="C31" s="9" t="s">
        <v>95</v>
      </c>
      <c r="D31" s="30">
        <f>38000+15000+35000</f>
        <v>88000</v>
      </c>
      <c r="E31" s="30">
        <v>0</v>
      </c>
      <c r="F31" s="30">
        <f t="shared" si="0"/>
        <v>88000</v>
      </c>
    </row>
    <row r="32" spans="2:7" ht="31.5">
      <c r="B32" s="35" t="s">
        <v>96</v>
      </c>
      <c r="C32" s="36" t="s">
        <v>97</v>
      </c>
      <c r="D32" s="31">
        <v>10600</v>
      </c>
      <c r="E32" s="31">
        <v>0</v>
      </c>
      <c r="F32" s="30">
        <f>D32+E32</f>
        <v>10600</v>
      </c>
      <c r="G32" s="28"/>
    </row>
    <row r="33" spans="2:6" s="21" customFormat="1" ht="15.75">
      <c r="B33" s="5" t="s">
        <v>98</v>
      </c>
      <c r="C33" s="32" t="s">
        <v>99</v>
      </c>
      <c r="D33" s="10">
        <f>SUM(D34,D36)</f>
        <v>2257569</v>
      </c>
      <c r="E33" s="10">
        <f>SUM(E34,E36)</f>
        <v>5608</v>
      </c>
      <c r="F33" s="10">
        <f>D33+E33</f>
        <v>2263177</v>
      </c>
    </row>
    <row r="34" spans="2:6" ht="15.75">
      <c r="B34" s="7" t="s">
        <v>100</v>
      </c>
      <c r="C34" s="9" t="s">
        <v>23</v>
      </c>
      <c r="D34" s="30">
        <f>D35</f>
        <v>2098569</v>
      </c>
      <c r="E34" s="30">
        <f>E35</f>
        <v>5608</v>
      </c>
      <c r="F34" s="30">
        <f t="shared" si="0"/>
        <v>2104177</v>
      </c>
    </row>
    <row r="35" spans="2:6" ht="15.75">
      <c r="B35" s="33" t="s">
        <v>22</v>
      </c>
      <c r="C35" s="34" t="s">
        <v>21</v>
      </c>
      <c r="D35" s="30">
        <f>523316+746865-10600+778361+16326+67537-22988-248</f>
        <v>2098569</v>
      </c>
      <c r="E35" s="30">
        <v>5608</v>
      </c>
      <c r="F35" s="30">
        <f t="shared" si="0"/>
        <v>2104177</v>
      </c>
    </row>
    <row r="36" spans="2:6" ht="15.75">
      <c r="B36" s="7" t="s">
        <v>101</v>
      </c>
      <c r="C36" s="9" t="s">
        <v>102</v>
      </c>
      <c r="D36" s="30">
        <f>D37</f>
        <v>159000</v>
      </c>
      <c r="E36" s="30">
        <f>E37</f>
        <v>0</v>
      </c>
      <c r="F36" s="30">
        <f>D36+E36</f>
        <v>159000</v>
      </c>
    </row>
    <row r="37" spans="2:6" ht="15.75">
      <c r="B37" s="33" t="s">
        <v>103</v>
      </c>
      <c r="C37" s="34" t="s">
        <v>104</v>
      </c>
      <c r="D37" s="30">
        <f>39000+120000</f>
        <v>159000</v>
      </c>
      <c r="E37" s="30">
        <v>0</v>
      </c>
      <c r="F37" s="30">
        <f t="shared" si="0"/>
        <v>159000</v>
      </c>
    </row>
    <row r="38" spans="2:6" ht="15.75">
      <c r="B38" s="45"/>
      <c r="C38" s="45"/>
      <c r="D38" s="45"/>
      <c r="E38" s="1"/>
      <c r="F38" s="1"/>
    </row>
    <row r="39" spans="2:6" ht="15.75">
      <c r="B39" s="20" t="s">
        <v>42</v>
      </c>
      <c r="C39" s="11" t="s">
        <v>45</v>
      </c>
      <c r="D39" s="10">
        <f>D40</f>
        <v>4256723</v>
      </c>
      <c r="E39" s="10">
        <f>E40</f>
        <v>5608</v>
      </c>
      <c r="F39" s="10">
        <f>F40</f>
        <v>4262331</v>
      </c>
    </row>
    <row r="40" spans="2:6" ht="15.75">
      <c r="B40" s="16" t="s">
        <v>43</v>
      </c>
      <c r="C40" s="16" t="s">
        <v>18</v>
      </c>
      <c r="D40" s="19">
        <f>SUM(D41:D48)</f>
        <v>4256723</v>
      </c>
      <c r="E40" s="19">
        <f>SUM(E41:E48)</f>
        <v>5608</v>
      </c>
      <c r="F40" s="19">
        <f>SUM(F41:F48)</f>
        <v>4262331</v>
      </c>
    </row>
    <row r="41" spans="2:6" ht="15.75">
      <c r="B41" s="18" t="s">
        <v>105</v>
      </c>
      <c r="C41" s="18" t="s">
        <v>106</v>
      </c>
      <c r="D41" s="37">
        <v>576587</v>
      </c>
      <c r="E41" s="37">
        <v>0</v>
      </c>
      <c r="F41" s="37">
        <f>D41+E41</f>
        <v>576587</v>
      </c>
    </row>
    <row r="42" spans="2:6" ht="15.75">
      <c r="B42" s="18" t="s">
        <v>107</v>
      </c>
      <c r="C42" s="18" t="s">
        <v>108</v>
      </c>
      <c r="D42" s="37">
        <v>6470</v>
      </c>
      <c r="E42" s="37">
        <v>0</v>
      </c>
      <c r="F42" s="37">
        <f aca="true" t="shared" si="1" ref="F42:F48">D42+E42</f>
        <v>6470</v>
      </c>
    </row>
    <row r="43" spans="2:6" ht="15.75">
      <c r="B43" s="18" t="s">
        <v>17</v>
      </c>
      <c r="C43" s="18" t="s">
        <v>16</v>
      </c>
      <c r="D43" s="37">
        <v>128100</v>
      </c>
      <c r="E43" s="37">
        <v>0</v>
      </c>
      <c r="F43" s="37">
        <f t="shared" si="1"/>
        <v>128100</v>
      </c>
    </row>
    <row r="44" spans="2:6" ht="15.75">
      <c r="B44" s="18" t="s">
        <v>15</v>
      </c>
      <c r="C44" s="18" t="s">
        <v>14</v>
      </c>
      <c r="D44" s="37">
        <v>614698</v>
      </c>
      <c r="E44" s="37">
        <v>0</v>
      </c>
      <c r="F44" s="37">
        <f t="shared" si="1"/>
        <v>614698</v>
      </c>
    </row>
    <row r="45" spans="2:6" ht="15.75">
      <c r="B45" s="18" t="s">
        <v>109</v>
      </c>
      <c r="C45" s="18" t="s">
        <v>117</v>
      </c>
      <c r="D45" s="37">
        <v>19911</v>
      </c>
      <c r="E45" s="37">
        <v>0</v>
      </c>
      <c r="F45" s="37">
        <f t="shared" si="1"/>
        <v>19911</v>
      </c>
    </row>
    <row r="46" spans="2:6" ht="15.75">
      <c r="B46" s="18" t="s">
        <v>110</v>
      </c>
      <c r="C46" s="18" t="s">
        <v>111</v>
      </c>
      <c r="D46" s="37">
        <f>554744-248</f>
        <v>554496</v>
      </c>
      <c r="E46" s="37">
        <v>0</v>
      </c>
      <c r="F46" s="37">
        <f t="shared" si="1"/>
        <v>554496</v>
      </c>
    </row>
    <row r="47" spans="2:6" ht="15.75">
      <c r="B47" s="18" t="s">
        <v>112</v>
      </c>
      <c r="C47" s="18" t="s">
        <v>113</v>
      </c>
      <c r="D47" s="37">
        <v>1597234</v>
      </c>
      <c r="E47" s="37">
        <v>5608</v>
      </c>
      <c r="F47" s="37">
        <f t="shared" si="1"/>
        <v>1602842</v>
      </c>
    </row>
    <row r="48" spans="2:6" ht="15.75">
      <c r="B48" s="18" t="s">
        <v>114</v>
      </c>
      <c r="C48" s="18" t="s">
        <v>115</v>
      </c>
      <c r="D48" s="37">
        <v>759227</v>
      </c>
      <c r="E48" s="37">
        <v>0</v>
      </c>
      <c r="F48" s="37">
        <f t="shared" si="1"/>
        <v>759227</v>
      </c>
    </row>
    <row r="49" spans="2:6" ht="15.75">
      <c r="B49" s="16" t="s">
        <v>44</v>
      </c>
      <c r="C49" s="16" t="s">
        <v>13</v>
      </c>
      <c r="D49" s="19">
        <f>SUM(D50:D54)</f>
        <v>4256723</v>
      </c>
      <c r="E49" s="19">
        <f>SUM(E50:E54)</f>
        <v>5608</v>
      </c>
      <c r="F49" s="19">
        <f>SUM(F50:F54)</f>
        <v>4262331</v>
      </c>
    </row>
    <row r="50" spans="2:6" ht="15.75">
      <c r="B50" s="18" t="s">
        <v>116</v>
      </c>
      <c r="C50" s="38">
        <v>1000</v>
      </c>
      <c r="D50" s="37">
        <f>401002+96548+1334754+321054-248</f>
        <v>2153110</v>
      </c>
      <c r="E50" s="37">
        <v>0</v>
      </c>
      <c r="F50" s="37">
        <f>E50+D50</f>
        <v>2153110</v>
      </c>
    </row>
    <row r="51" spans="2:6" ht="15.75">
      <c r="B51" s="18" t="s">
        <v>8</v>
      </c>
      <c r="C51" s="38">
        <v>2000</v>
      </c>
      <c r="D51" s="37">
        <f>3159+903398+324424+3720+30729</f>
        <v>1265430</v>
      </c>
      <c r="E51" s="37">
        <f>10398-2016+326+364</f>
        <v>9072</v>
      </c>
      <c r="F51" s="37">
        <f>E51+D51</f>
        <v>1274502</v>
      </c>
    </row>
    <row r="52" spans="2:6" ht="15.75">
      <c r="B52" s="18" t="s">
        <v>2</v>
      </c>
      <c r="C52" s="38">
        <v>5000</v>
      </c>
      <c r="D52" s="37">
        <f>400+552252</f>
        <v>552652</v>
      </c>
      <c r="E52" s="37">
        <v>-3464</v>
      </c>
      <c r="F52" s="37">
        <f>E52+D52</f>
        <v>549188</v>
      </c>
    </row>
    <row r="53" spans="2:6" ht="15.75">
      <c r="B53" s="18" t="s">
        <v>118</v>
      </c>
      <c r="C53" s="38">
        <v>6000</v>
      </c>
      <c r="D53" s="37">
        <f>51346+48042</f>
        <v>99388</v>
      </c>
      <c r="E53" s="37">
        <v>0</v>
      </c>
      <c r="F53" s="37">
        <f>E53+D53</f>
        <v>99388</v>
      </c>
    </row>
    <row r="54" spans="2:7" ht="15.75">
      <c r="B54" s="18" t="s">
        <v>119</v>
      </c>
      <c r="C54" s="38">
        <v>7000</v>
      </c>
      <c r="D54" s="37">
        <f>186143</f>
        <v>186143</v>
      </c>
      <c r="E54" s="37">
        <v>0</v>
      </c>
      <c r="F54" s="37">
        <f>E54+D54</f>
        <v>186143</v>
      </c>
      <c r="G54" s="28"/>
    </row>
    <row r="55" spans="2:6" ht="15.75">
      <c r="B55" s="43"/>
      <c r="C55" s="43"/>
      <c r="D55" s="43"/>
      <c r="E55" s="1"/>
      <c r="F55" s="1"/>
    </row>
    <row r="56" spans="2:6" ht="15.75">
      <c r="B56" s="20" t="s">
        <v>120</v>
      </c>
      <c r="C56" s="11" t="s">
        <v>47</v>
      </c>
      <c r="D56" s="10">
        <f>D11-D39</f>
        <v>111297</v>
      </c>
      <c r="E56" s="10">
        <f>E11-E39</f>
        <v>0</v>
      </c>
      <c r="F56" s="10">
        <f>F11-F39</f>
        <v>111297</v>
      </c>
    </row>
    <row r="57" spans="2:7" ht="15.75">
      <c r="B57" s="44"/>
      <c r="C57" s="44"/>
      <c r="D57" s="44"/>
      <c r="E57" s="1"/>
      <c r="F57" s="1"/>
      <c r="G57" s="28"/>
    </row>
    <row r="58" spans="2:6" ht="15.75">
      <c r="B58" s="20" t="s">
        <v>49</v>
      </c>
      <c r="C58" s="11" t="s">
        <v>50</v>
      </c>
      <c r="D58" s="10">
        <f>D59+D62</f>
        <v>-111297</v>
      </c>
      <c r="E58" s="10">
        <f>E59+E62</f>
        <v>0</v>
      </c>
      <c r="F58" s="10">
        <f>F59+F62</f>
        <v>-111297</v>
      </c>
    </row>
    <row r="59" spans="2:6" ht="15.75">
      <c r="B59" s="16" t="s">
        <v>51</v>
      </c>
      <c r="C59" s="27" t="s">
        <v>52</v>
      </c>
      <c r="D59" s="19">
        <f>D60+D61</f>
        <v>179879</v>
      </c>
      <c r="E59" s="19">
        <f>E60+E61</f>
        <v>0</v>
      </c>
      <c r="F59" s="19">
        <f>F60+F61</f>
        <v>179879</v>
      </c>
    </row>
    <row r="60" spans="2:6" ht="15.75">
      <c r="B60" s="18" t="s">
        <v>53</v>
      </c>
      <c r="C60" s="4" t="s">
        <v>33</v>
      </c>
      <c r="D60" s="17">
        <v>179879</v>
      </c>
      <c r="E60" s="17">
        <v>0</v>
      </c>
      <c r="F60" s="17">
        <v>179879</v>
      </c>
    </row>
    <row r="61" spans="2:6" ht="15.75">
      <c r="B61" s="18" t="s">
        <v>54</v>
      </c>
      <c r="C61" s="4" t="s">
        <v>1</v>
      </c>
      <c r="D61" s="17">
        <v>0</v>
      </c>
      <c r="E61" s="17">
        <v>0</v>
      </c>
      <c r="F61" s="17">
        <v>0</v>
      </c>
    </row>
    <row r="62" spans="2:6" ht="15.75">
      <c r="B62" s="16" t="s">
        <v>121</v>
      </c>
      <c r="C62" s="27" t="s">
        <v>122</v>
      </c>
      <c r="D62" s="19">
        <f>D63+D64</f>
        <v>-291176</v>
      </c>
      <c r="E62" s="19">
        <f>E63+E64</f>
        <v>0</v>
      </c>
      <c r="F62" s="19">
        <f>F63+F64</f>
        <v>-291176</v>
      </c>
    </row>
    <row r="63" spans="2:6" ht="15.75">
      <c r="B63" s="18" t="s">
        <v>123</v>
      </c>
      <c r="C63" s="4" t="s">
        <v>126</v>
      </c>
      <c r="D63" s="17">
        <f>373054</f>
        <v>373054</v>
      </c>
      <c r="E63" s="17">
        <v>0</v>
      </c>
      <c r="F63" s="17">
        <f>373054</f>
        <v>373054</v>
      </c>
    </row>
    <row r="64" spans="2:6" ht="15.75">
      <c r="B64" s="18" t="s">
        <v>124</v>
      </c>
      <c r="C64" s="4" t="s">
        <v>125</v>
      </c>
      <c r="D64" s="17">
        <f>-(181944+142148+12578+327560)</f>
        <v>-664230</v>
      </c>
      <c r="E64" s="17">
        <v>0</v>
      </c>
      <c r="F64" s="17">
        <f>-(181944+142148+12578+327560)</f>
        <v>-664230</v>
      </c>
    </row>
    <row r="65" spans="2:6" ht="15.75">
      <c r="B65" s="24"/>
      <c r="C65" s="25"/>
      <c r="D65" s="26"/>
      <c r="E65" s="26"/>
      <c r="F65" s="26"/>
    </row>
    <row r="66" spans="2:3" ht="15.75">
      <c r="B66" s="1" t="s">
        <v>134</v>
      </c>
      <c r="C66" s="1" t="s">
        <v>0</v>
      </c>
    </row>
  </sheetData>
  <sheetProtection/>
  <mergeCells count="10">
    <mergeCell ref="B4:F4"/>
    <mergeCell ref="B3:F3"/>
    <mergeCell ref="B2:F2"/>
    <mergeCell ref="B55:D55"/>
    <mergeCell ref="B57:D57"/>
    <mergeCell ref="B38:D38"/>
    <mergeCell ref="B9:B10"/>
    <mergeCell ref="C9:C10"/>
    <mergeCell ref="B7:F7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ignoredErrors>
    <ignoredError sqref="D15 E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zoomScalePageLayoutView="0" workbookViewId="0" topLeftCell="A16">
      <selection activeCell="B42" sqref="B42"/>
    </sheetView>
  </sheetViews>
  <sheetFormatPr defaultColWidth="9.140625" defaultRowHeight="12.75"/>
  <cols>
    <col min="1" max="1" width="3.28125" style="1" customWidth="1"/>
    <col min="2" max="2" width="68.421875" style="1" customWidth="1"/>
    <col min="3" max="3" width="14.8515625" style="1" bestFit="1" customWidth="1"/>
    <col min="4" max="4" width="18.140625" style="2" customWidth="1"/>
    <col min="5" max="5" width="15.421875" style="2" bestFit="1" customWidth="1"/>
    <col min="6" max="6" width="18.421875" style="2" customWidth="1"/>
    <col min="7" max="16384" width="9.140625" style="1" customWidth="1"/>
  </cols>
  <sheetData>
    <row r="2" spans="2:6" ht="15.75">
      <c r="B2" s="42" t="s">
        <v>40</v>
      </c>
      <c r="C2" s="42"/>
      <c r="D2" s="42"/>
      <c r="E2" s="42"/>
      <c r="F2" s="42"/>
    </row>
    <row r="3" spans="2:6" ht="15.75">
      <c r="B3" s="42" t="s">
        <v>133</v>
      </c>
      <c r="C3" s="42"/>
      <c r="D3" s="42"/>
      <c r="E3" s="42"/>
      <c r="F3" s="42"/>
    </row>
    <row r="4" spans="2:6" ht="15.75">
      <c r="B4" s="42" t="s">
        <v>132</v>
      </c>
      <c r="C4" s="42"/>
      <c r="D4" s="42"/>
      <c r="E4" s="42"/>
      <c r="F4" s="42"/>
    </row>
    <row r="6" spans="2:6" ht="15.75">
      <c r="B6" s="49" t="s">
        <v>39</v>
      </c>
      <c r="C6" s="49"/>
      <c r="D6" s="49"/>
      <c r="E6" s="49"/>
      <c r="F6" s="49"/>
    </row>
    <row r="7" spans="2:6" ht="15.75">
      <c r="B7" s="48" t="s">
        <v>38</v>
      </c>
      <c r="C7" s="48"/>
      <c r="D7" s="48"/>
      <c r="E7" s="48"/>
      <c r="F7" s="48"/>
    </row>
    <row r="9" spans="2:6" ht="47.25">
      <c r="B9" s="46" t="s">
        <v>37</v>
      </c>
      <c r="C9" s="47" t="s">
        <v>36</v>
      </c>
      <c r="D9" s="23" t="s">
        <v>130</v>
      </c>
      <c r="E9" s="23" t="s">
        <v>129</v>
      </c>
      <c r="F9" s="23" t="s">
        <v>128</v>
      </c>
    </row>
    <row r="10" spans="2:6" ht="15.75">
      <c r="B10" s="46"/>
      <c r="C10" s="47"/>
      <c r="D10" s="22" t="s">
        <v>34</v>
      </c>
      <c r="E10" s="22" t="s">
        <v>34</v>
      </c>
      <c r="F10" s="22" t="s">
        <v>34</v>
      </c>
    </row>
    <row r="11" spans="2:6" ht="15.75">
      <c r="B11" s="20" t="s">
        <v>41</v>
      </c>
      <c r="C11" s="11" t="s">
        <v>46</v>
      </c>
      <c r="D11" s="10">
        <f>D12+D16</f>
        <v>163866</v>
      </c>
      <c r="E11" s="10">
        <f>E12+E16</f>
        <v>0</v>
      </c>
      <c r="F11" s="10">
        <f>F12+F16</f>
        <v>163866</v>
      </c>
    </row>
    <row r="12" spans="2:6" ht="15.75">
      <c r="B12" s="11" t="s">
        <v>32</v>
      </c>
      <c r="C12" s="11" t="s">
        <v>31</v>
      </c>
      <c r="D12" s="10">
        <f aca="true" t="shared" si="0" ref="D12:F14">D13</f>
        <v>33000</v>
      </c>
      <c r="E12" s="10">
        <f t="shared" si="0"/>
        <v>0</v>
      </c>
      <c r="F12" s="10">
        <f t="shared" si="0"/>
        <v>33000</v>
      </c>
    </row>
    <row r="13" spans="2:6" ht="15.75">
      <c r="B13" s="9" t="s">
        <v>30</v>
      </c>
      <c r="C13" s="9" t="s">
        <v>29</v>
      </c>
      <c r="D13" s="8">
        <f t="shared" si="0"/>
        <v>33000</v>
      </c>
      <c r="E13" s="8">
        <f t="shared" si="0"/>
        <v>0</v>
      </c>
      <c r="F13" s="8">
        <f t="shared" si="0"/>
        <v>33000</v>
      </c>
    </row>
    <row r="14" spans="2:6" ht="15.75">
      <c r="B14" s="7" t="s">
        <v>28</v>
      </c>
      <c r="C14" s="7" t="s">
        <v>27</v>
      </c>
      <c r="D14" s="6">
        <f t="shared" si="0"/>
        <v>33000</v>
      </c>
      <c r="E14" s="6">
        <f t="shared" si="0"/>
        <v>0</v>
      </c>
      <c r="F14" s="6">
        <f t="shared" si="0"/>
        <v>33000</v>
      </c>
    </row>
    <row r="15" spans="2:6" ht="15.75">
      <c r="B15" s="13" t="s">
        <v>26</v>
      </c>
      <c r="C15" s="13" t="s">
        <v>25</v>
      </c>
      <c r="D15" s="14">
        <v>33000</v>
      </c>
      <c r="E15" s="14">
        <v>0</v>
      </c>
      <c r="F15" s="14">
        <f>E15+D15</f>
        <v>33000</v>
      </c>
    </row>
    <row r="16" spans="2:6" s="21" customFormat="1" ht="15.75">
      <c r="B16" s="11" t="s">
        <v>24</v>
      </c>
      <c r="C16" s="11" t="s">
        <v>23</v>
      </c>
      <c r="D16" s="10">
        <f aca="true" t="shared" si="1" ref="D16:F17">D17</f>
        <v>130866</v>
      </c>
      <c r="E16" s="10">
        <f t="shared" si="1"/>
        <v>0</v>
      </c>
      <c r="F16" s="10">
        <f t="shared" si="1"/>
        <v>130866</v>
      </c>
    </row>
    <row r="17" spans="2:6" ht="15.75">
      <c r="B17" s="9" t="s">
        <v>22</v>
      </c>
      <c r="C17" s="9" t="s">
        <v>21</v>
      </c>
      <c r="D17" s="8">
        <f t="shared" si="1"/>
        <v>130866</v>
      </c>
      <c r="E17" s="8">
        <f t="shared" si="1"/>
        <v>0</v>
      </c>
      <c r="F17" s="8">
        <f t="shared" si="1"/>
        <v>130866</v>
      </c>
    </row>
    <row r="18" spans="2:6" ht="15.75">
      <c r="B18" s="7" t="s">
        <v>20</v>
      </c>
      <c r="C18" s="7" t="s">
        <v>19</v>
      </c>
      <c r="D18" s="6">
        <v>130866</v>
      </c>
      <c r="E18" s="6">
        <v>0</v>
      </c>
      <c r="F18" s="6">
        <f>E18+D18</f>
        <v>130866</v>
      </c>
    </row>
    <row r="19" spans="2:6" ht="15.75">
      <c r="B19" s="43"/>
      <c r="C19" s="43"/>
      <c r="D19" s="43"/>
      <c r="E19" s="1"/>
      <c r="F19" s="1"/>
    </row>
    <row r="20" spans="2:6" ht="15.75">
      <c r="B20" s="20" t="s">
        <v>42</v>
      </c>
      <c r="C20" s="11" t="s">
        <v>45</v>
      </c>
      <c r="D20" s="10">
        <f>D22+D23</f>
        <v>171353</v>
      </c>
      <c r="E20" s="10">
        <f>E22+E23</f>
        <v>0</v>
      </c>
      <c r="F20" s="10">
        <f>F22+F23</f>
        <v>171353</v>
      </c>
    </row>
    <row r="21" spans="2:6" ht="15.75">
      <c r="B21" s="16" t="s">
        <v>43</v>
      </c>
      <c r="C21" s="16" t="s">
        <v>18</v>
      </c>
      <c r="D21" s="19">
        <f>D22+D23</f>
        <v>171353</v>
      </c>
      <c r="E21" s="19">
        <f>E22+E23</f>
        <v>0</v>
      </c>
      <c r="F21" s="19">
        <f>F22+F23</f>
        <v>171353</v>
      </c>
    </row>
    <row r="22" spans="2:6" ht="15.75">
      <c r="B22" s="18" t="s">
        <v>17</v>
      </c>
      <c r="C22" s="18" t="s">
        <v>16</v>
      </c>
      <c r="D22" s="17">
        <f>D12+D37</f>
        <v>40487</v>
      </c>
      <c r="E22" s="17">
        <v>0</v>
      </c>
      <c r="F22" s="6">
        <f>E22+D22</f>
        <v>40487</v>
      </c>
    </row>
    <row r="23" spans="2:6" ht="15.75">
      <c r="B23" s="18" t="s">
        <v>15</v>
      </c>
      <c r="C23" s="18" t="s">
        <v>14</v>
      </c>
      <c r="D23" s="17">
        <f>D16</f>
        <v>130866</v>
      </c>
      <c r="E23" s="17">
        <f>E16</f>
        <v>0</v>
      </c>
      <c r="F23" s="6">
        <f>E23+D23</f>
        <v>130866</v>
      </c>
    </row>
    <row r="24" spans="2:6" ht="15.75">
      <c r="B24" s="16" t="s">
        <v>44</v>
      </c>
      <c r="C24" s="16" t="s">
        <v>13</v>
      </c>
      <c r="D24" s="15">
        <f>D25</f>
        <v>171353</v>
      </c>
      <c r="E24" s="15">
        <f>E25</f>
        <v>0</v>
      </c>
      <c r="F24" s="15">
        <f>F25</f>
        <v>171353</v>
      </c>
    </row>
    <row r="25" spans="2:6" ht="15.75">
      <c r="B25" s="11" t="s">
        <v>12</v>
      </c>
      <c r="C25" s="11" t="s">
        <v>11</v>
      </c>
      <c r="D25" s="3">
        <f>D26+D31</f>
        <v>171353</v>
      </c>
      <c r="E25" s="3">
        <f>E26+E31</f>
        <v>0</v>
      </c>
      <c r="F25" s="3">
        <f>F26+F31</f>
        <v>171353</v>
      </c>
    </row>
    <row r="26" spans="2:8" ht="15.75">
      <c r="B26" s="9" t="s">
        <v>10</v>
      </c>
      <c r="C26" s="9" t="s">
        <v>9</v>
      </c>
      <c r="D26" s="6">
        <f>D27</f>
        <v>145866</v>
      </c>
      <c r="E26" s="6">
        <f>E27</f>
        <v>0</v>
      </c>
      <c r="F26" s="6">
        <f>F27</f>
        <v>145866</v>
      </c>
      <c r="H26" s="28"/>
    </row>
    <row r="27" spans="2:6" ht="15.75">
      <c r="B27" s="7" t="s">
        <v>8</v>
      </c>
      <c r="C27" s="7">
        <v>2000</v>
      </c>
      <c r="D27" s="14">
        <f>D28+D29</f>
        <v>145866</v>
      </c>
      <c r="E27" s="14">
        <f>E28+E29+E30</f>
        <v>0</v>
      </c>
      <c r="F27" s="14">
        <f>F28+F29+F30</f>
        <v>145866</v>
      </c>
    </row>
    <row r="28" spans="2:6" ht="15.75">
      <c r="B28" s="13" t="s">
        <v>7</v>
      </c>
      <c r="C28" s="13">
        <v>2200</v>
      </c>
      <c r="D28" s="12">
        <v>140866</v>
      </c>
      <c r="E28" s="12">
        <v>-500</v>
      </c>
      <c r="F28" s="12">
        <f>D28+E28</f>
        <v>140366</v>
      </c>
    </row>
    <row r="29" spans="2:6" ht="15.75">
      <c r="B29" s="13" t="s">
        <v>6</v>
      </c>
      <c r="C29" s="13">
        <v>2300</v>
      </c>
      <c r="D29" s="12">
        <v>5000</v>
      </c>
      <c r="E29" s="12">
        <v>0</v>
      </c>
      <c r="F29" s="12">
        <f>D29+E29</f>
        <v>5000</v>
      </c>
    </row>
    <row r="30" spans="2:6" ht="15.75">
      <c r="B30" s="13" t="s">
        <v>131</v>
      </c>
      <c r="C30" s="13">
        <v>2500</v>
      </c>
      <c r="D30" s="12">
        <v>0</v>
      </c>
      <c r="E30" s="12">
        <v>500</v>
      </c>
      <c r="F30" s="12">
        <f>D30+E30</f>
        <v>500</v>
      </c>
    </row>
    <row r="31" spans="2:6" ht="15.75">
      <c r="B31" s="11" t="s">
        <v>5</v>
      </c>
      <c r="C31" s="11" t="s">
        <v>4</v>
      </c>
      <c r="D31" s="10">
        <f aca="true" t="shared" si="2" ref="D31:F32">D32</f>
        <v>25487</v>
      </c>
      <c r="E31" s="10">
        <f t="shared" si="2"/>
        <v>0</v>
      </c>
      <c r="F31" s="10">
        <f t="shared" si="2"/>
        <v>25487</v>
      </c>
    </row>
    <row r="32" spans="2:6" ht="15.75">
      <c r="B32" s="9" t="s">
        <v>2</v>
      </c>
      <c r="C32" s="9" t="s">
        <v>3</v>
      </c>
      <c r="D32" s="8">
        <f t="shared" si="2"/>
        <v>25487</v>
      </c>
      <c r="E32" s="8">
        <f t="shared" si="2"/>
        <v>0</v>
      </c>
      <c r="F32" s="8">
        <f t="shared" si="2"/>
        <v>25487</v>
      </c>
    </row>
    <row r="33" spans="2:6" ht="15.75">
      <c r="B33" s="7" t="s">
        <v>2</v>
      </c>
      <c r="C33" s="7">
        <v>5000</v>
      </c>
      <c r="D33" s="6">
        <v>25487</v>
      </c>
      <c r="E33" s="6">
        <v>0</v>
      </c>
      <c r="F33" s="6">
        <v>25487</v>
      </c>
    </row>
    <row r="34" spans="2:6" ht="15.75">
      <c r="B34" s="43"/>
      <c r="C34" s="43"/>
      <c r="D34" s="43"/>
      <c r="E34" s="1"/>
      <c r="F34" s="1"/>
    </row>
    <row r="35" spans="2:6" ht="15.75">
      <c r="B35" s="20" t="s">
        <v>48</v>
      </c>
      <c r="C35" s="11" t="s">
        <v>47</v>
      </c>
      <c r="D35" s="10">
        <f>D13-D22</f>
        <v>-7487</v>
      </c>
      <c r="E35" s="10">
        <f>E13-E22</f>
        <v>0</v>
      </c>
      <c r="F35" s="10">
        <f>F13-F22</f>
        <v>-7487</v>
      </c>
    </row>
    <row r="36" spans="2:6" ht="15.75">
      <c r="B36" s="44"/>
      <c r="C36" s="44"/>
      <c r="D36" s="44"/>
      <c r="E36" s="1"/>
      <c r="F36" s="1"/>
    </row>
    <row r="37" spans="2:6" ht="15.75">
      <c r="B37" s="20" t="s">
        <v>49</v>
      </c>
      <c r="C37" s="11" t="s">
        <v>50</v>
      </c>
      <c r="D37" s="10">
        <f>D39+D40</f>
        <v>7487</v>
      </c>
      <c r="E37" s="10">
        <f>E39+E40</f>
        <v>0</v>
      </c>
      <c r="F37" s="10">
        <f>F39+F40</f>
        <v>7487</v>
      </c>
    </row>
    <row r="38" spans="2:6" ht="15.75">
      <c r="B38" s="16" t="s">
        <v>51</v>
      </c>
      <c r="C38" s="27" t="s">
        <v>52</v>
      </c>
      <c r="D38" s="19">
        <f>D39+D40</f>
        <v>7487</v>
      </c>
      <c r="E38" s="19">
        <f>E39+E40</f>
        <v>0</v>
      </c>
      <c r="F38" s="19">
        <f>F39+F40</f>
        <v>7487</v>
      </c>
    </row>
    <row r="39" spans="2:6" ht="15.75">
      <c r="B39" s="18" t="s">
        <v>53</v>
      </c>
      <c r="C39" s="4" t="s">
        <v>33</v>
      </c>
      <c r="D39" s="17">
        <v>7487</v>
      </c>
      <c r="E39" s="17">
        <v>0</v>
      </c>
      <c r="F39" s="17">
        <v>7487</v>
      </c>
    </row>
    <row r="40" spans="2:6" ht="15.75">
      <c r="B40" s="18" t="s">
        <v>54</v>
      </c>
      <c r="C40" s="4" t="s">
        <v>1</v>
      </c>
      <c r="D40" s="17">
        <v>0</v>
      </c>
      <c r="E40" s="17">
        <v>0</v>
      </c>
      <c r="F40" s="17">
        <v>0</v>
      </c>
    </row>
    <row r="41" spans="2:6" ht="15.75">
      <c r="B41" s="24"/>
      <c r="C41" s="25"/>
      <c r="D41" s="26"/>
      <c r="E41" s="26"/>
      <c r="F41" s="26"/>
    </row>
    <row r="42" spans="2:3" ht="15.75">
      <c r="B42" s="1" t="s">
        <v>134</v>
      </c>
      <c r="C42" s="1" t="s">
        <v>0</v>
      </c>
    </row>
  </sheetData>
  <sheetProtection/>
  <mergeCells count="10">
    <mergeCell ref="B4:F4"/>
    <mergeCell ref="B3:F3"/>
    <mergeCell ref="B2:F2"/>
    <mergeCell ref="B34:D34"/>
    <mergeCell ref="B36:D36"/>
    <mergeCell ref="B19:D19"/>
    <mergeCell ref="C9:C10"/>
    <mergeCell ref="B9:B10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ignoredErrors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Darbiniece</cp:lastModifiedBy>
  <cp:lastPrinted>2019-06-27T08:26:25Z</cp:lastPrinted>
  <dcterms:created xsi:type="dcterms:W3CDTF">2019-03-27T09:46:54Z</dcterms:created>
  <dcterms:modified xsi:type="dcterms:W3CDTF">2019-06-28T11:19:11Z</dcterms:modified>
  <cp:category/>
  <cp:version/>
  <cp:contentType/>
  <cp:contentStatus/>
</cp:coreProperties>
</file>