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jekabpilslv-my.sharepoint.com/personal/janis_grauzins_jekabpils_lv/Documents/Documents/Celu registri/Jaunais Rūrānam/2025/"/>
    </mc:Choice>
  </mc:AlternateContent>
  <xr:revisionPtr revIDLastSave="7" documentId="8_{D025033C-7C25-4D44-9E2A-01B87828D3CE}" xr6:coauthVersionLast="47" xr6:coauthVersionMax="47" xr10:uidLastSave="{B3A38CD1-959D-4503-8AD0-C88B69DB7441}"/>
  <bookViews>
    <workbookView xWindow="-120" yWindow="-120" windowWidth="29040" windowHeight="15720" tabRatio="607" xr2:uid="{24E0D0AE-D974-4BDA-A8D8-A487540BFF7C}"/>
  </bookViews>
  <sheets>
    <sheet name="Kopsavilkums" sheetId="3" r:id="rId1"/>
    <sheet name="Pagasti" sheetId="1" r:id="rId2"/>
    <sheet name="Pilsētas" sheetId="2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6" i="3" l="1"/>
  <c r="G36" i="3" l="1"/>
  <c r="F36" i="3"/>
  <c r="W32" i="3"/>
  <c r="N830" i="1"/>
  <c r="N240" i="1"/>
  <c r="N160" i="1"/>
  <c r="N58" i="1"/>
  <c r="N88" i="1"/>
  <c r="N1377" i="1"/>
  <c r="N1317" i="1"/>
  <c r="W34" i="3" s="1"/>
  <c r="M541" i="2"/>
  <c r="M615" i="2"/>
  <c r="W35" i="3"/>
  <c r="N757" i="1"/>
  <c r="N455" i="1"/>
  <c r="V35" i="3"/>
  <c r="U26" i="3" l="1"/>
  <c r="G618" i="2" l="1"/>
  <c r="D10" i="3"/>
  <c r="T35" i="3"/>
  <c r="V33" i="3"/>
  <c r="T33" i="3"/>
  <c r="I33" i="3"/>
  <c r="T32" i="3"/>
  <c r="T31" i="3"/>
  <c r="T30" i="3"/>
  <c r="V29" i="3"/>
  <c r="T29" i="3"/>
  <c r="I29" i="3"/>
  <c r="H29" i="3"/>
  <c r="V28" i="3"/>
  <c r="T28" i="3"/>
  <c r="T27" i="3"/>
  <c r="V26" i="3"/>
  <c r="H26" i="3"/>
  <c r="H36" i="3" s="1"/>
  <c r="T25" i="3"/>
  <c r="V24" i="3"/>
  <c r="T24" i="3"/>
  <c r="T23" i="3"/>
  <c r="T22" i="3"/>
  <c r="T21" i="3"/>
  <c r="T20" i="3"/>
  <c r="V19" i="3"/>
  <c r="T19" i="3"/>
  <c r="V18" i="3"/>
  <c r="T18" i="3"/>
  <c r="T16" i="3"/>
  <c r="V15" i="3"/>
  <c r="T15" i="3"/>
  <c r="V14" i="3"/>
  <c r="T14" i="3"/>
  <c r="I13" i="3"/>
  <c r="H13" i="3"/>
  <c r="G13" i="3"/>
  <c r="F13" i="3"/>
  <c r="E13" i="3"/>
  <c r="I12" i="3"/>
  <c r="H12" i="3"/>
  <c r="G12" i="3"/>
  <c r="F12" i="3"/>
  <c r="E12" i="3"/>
  <c r="I11" i="3"/>
  <c r="H11" i="3"/>
  <c r="G11" i="3"/>
  <c r="F11" i="3"/>
  <c r="E11" i="3"/>
  <c r="I10" i="3"/>
  <c r="H10" i="3"/>
  <c r="G10" i="3"/>
  <c r="F10" i="3"/>
  <c r="E10" i="3"/>
  <c r="I36" i="3" l="1"/>
  <c r="V36" i="3"/>
  <c r="Q12" i="3"/>
  <c r="G827" i="1" l="1"/>
  <c r="Q1304" i="1" l="1"/>
  <c r="Q1302" i="1"/>
  <c r="Q1287" i="1"/>
  <c r="Q1303" i="1"/>
  <c r="F543" i="2" l="1"/>
  <c r="N11" i="3" s="1"/>
  <c r="G542" i="2"/>
  <c r="M11" i="3" s="1"/>
  <c r="Q53" i="1" l="1"/>
  <c r="P613" i="2"/>
  <c r="P597" i="2"/>
  <c r="P596" i="2"/>
  <c r="P575" i="2"/>
  <c r="P568" i="2"/>
  <c r="P615" i="2" s="1"/>
  <c r="T12" i="3" s="1"/>
  <c r="L684" i="2" l="1"/>
  <c r="V13" i="3" s="1"/>
  <c r="G688" i="2"/>
  <c r="S13" i="3" s="1"/>
  <c r="G685" i="2"/>
  <c r="M13" i="3" s="1"/>
  <c r="Q684" i="2"/>
  <c r="U13" i="3" s="1"/>
  <c r="P684" i="2"/>
  <c r="T13" i="3" s="1"/>
  <c r="M684" i="2"/>
  <c r="W13" i="3" s="1"/>
  <c r="F682" i="2"/>
  <c r="F681" i="2"/>
  <c r="F680" i="2"/>
  <c r="D679" i="2"/>
  <c r="F679" i="2" s="1"/>
  <c r="F678" i="2"/>
  <c r="F677" i="2"/>
  <c r="D676" i="2"/>
  <c r="F676" i="2" s="1"/>
  <c r="F675" i="2"/>
  <c r="F674" i="2"/>
  <c r="D673" i="2"/>
  <c r="F673" i="2" s="1"/>
  <c r="F672" i="2"/>
  <c r="F671" i="2"/>
  <c r="D670" i="2"/>
  <c r="F670" i="2" s="1"/>
  <c r="D669" i="2"/>
  <c r="F669" i="2" s="1"/>
  <c r="F668" i="2"/>
  <c r="F667" i="2"/>
  <c r="F666" i="2"/>
  <c r="D665" i="2"/>
  <c r="F665" i="2" s="1"/>
  <c r="F664" i="2"/>
  <c r="D663" i="2"/>
  <c r="F663" i="2" s="1"/>
  <c r="D662" i="2"/>
  <c r="F662" i="2" s="1"/>
  <c r="D661" i="2"/>
  <c r="F661" i="2" s="1"/>
  <c r="F660" i="2"/>
  <c r="F659" i="2"/>
  <c r="F658" i="2"/>
  <c r="F657" i="2"/>
  <c r="F656" i="2"/>
  <c r="F655" i="2"/>
  <c r="D654" i="2"/>
  <c r="F654" i="2" s="1"/>
  <c r="F653" i="2"/>
  <c r="F688" i="2" s="1"/>
  <c r="R13" i="3" s="1"/>
  <c r="D652" i="2"/>
  <c r="F652" i="2" s="1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D638" i="2"/>
  <c r="F638" i="2" s="1"/>
  <c r="F637" i="2"/>
  <c r="F636" i="2"/>
  <c r="F635" i="2"/>
  <c r="D634" i="2"/>
  <c r="F634" i="2" s="1"/>
  <c r="G634" i="2" s="1"/>
  <c r="G687" i="2" s="1"/>
  <c r="Q13" i="3" s="1"/>
  <c r="D633" i="2"/>
  <c r="F633" i="2" s="1"/>
  <c r="G633" i="2" s="1"/>
  <c r="G686" i="2" s="1"/>
  <c r="O13" i="3" s="1"/>
  <c r="F632" i="2"/>
  <c r="F631" i="2"/>
  <c r="F630" i="2"/>
  <c r="F629" i="2"/>
  <c r="F628" i="2"/>
  <c r="G619" i="2"/>
  <c r="S12" i="3" s="1"/>
  <c r="G617" i="2"/>
  <c r="O12" i="3" s="1"/>
  <c r="G616" i="2"/>
  <c r="M12" i="3" s="1"/>
  <c r="G615" i="2"/>
  <c r="K12" i="3" s="1"/>
  <c r="Q615" i="2"/>
  <c r="U12" i="3" s="1"/>
  <c r="W12" i="3"/>
  <c r="L615" i="2"/>
  <c r="V12" i="3" s="1"/>
  <c r="F613" i="2"/>
  <c r="F612" i="2"/>
  <c r="F611" i="2"/>
  <c r="F610" i="2"/>
  <c r="F609" i="2"/>
  <c r="F608" i="2"/>
  <c r="F607" i="2"/>
  <c r="F606" i="2"/>
  <c r="F617" i="2" s="1"/>
  <c r="N12" i="3" s="1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619" i="2" s="1"/>
  <c r="R12" i="3" s="1"/>
  <c r="F563" i="2"/>
  <c r="F562" i="2"/>
  <c r="F561" i="2"/>
  <c r="F560" i="2"/>
  <c r="F559" i="2"/>
  <c r="F558" i="2"/>
  <c r="F557" i="2"/>
  <c r="F556" i="2"/>
  <c r="F555" i="2"/>
  <c r="F554" i="2"/>
  <c r="Q541" i="2"/>
  <c r="U11" i="3" s="1"/>
  <c r="P541" i="2"/>
  <c r="T11" i="3" s="1"/>
  <c r="W11" i="3"/>
  <c r="L541" i="2"/>
  <c r="V11" i="3" s="1"/>
  <c r="V10" i="3" s="1"/>
  <c r="G545" i="2"/>
  <c r="S11" i="3" s="1"/>
  <c r="S10" i="3" s="1"/>
  <c r="S36" i="3" s="1"/>
  <c r="F545" i="2"/>
  <c r="R11" i="3" s="1"/>
  <c r="G544" i="2"/>
  <c r="Q11" i="3" s="1"/>
  <c r="Q10" i="3" s="1"/>
  <c r="Q36" i="3" s="1"/>
  <c r="F544" i="2"/>
  <c r="P11" i="3" s="1"/>
  <c r="G543" i="2"/>
  <c r="O11" i="3" s="1"/>
  <c r="G541" i="2"/>
  <c r="K11" i="3" s="1"/>
  <c r="F453" i="2"/>
  <c r="F452" i="2"/>
  <c r="D412" i="2"/>
  <c r="E412" i="2" s="1"/>
  <c r="D397" i="2"/>
  <c r="R1377" i="1"/>
  <c r="Q1377" i="1"/>
  <c r="M1377" i="1"/>
  <c r="G1381" i="1"/>
  <c r="I35" i="3" s="1"/>
  <c r="G1380" i="1"/>
  <c r="H35" i="3" s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R1317" i="1"/>
  <c r="Q1317" i="1"/>
  <c r="T34" i="3" s="1"/>
  <c r="M1317" i="1"/>
  <c r="V34" i="3" s="1"/>
  <c r="G1320" i="1"/>
  <c r="H34" i="3" s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R1209" i="1"/>
  <c r="Q1209" i="1"/>
  <c r="N1209" i="1"/>
  <c r="M1209" i="1"/>
  <c r="G1213" i="1"/>
  <c r="G1212" i="1"/>
  <c r="H33" i="3" s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R1158" i="1"/>
  <c r="Q1158" i="1"/>
  <c r="N1158" i="1"/>
  <c r="M1158" i="1"/>
  <c r="V32" i="3" s="1"/>
  <c r="G1162" i="1"/>
  <c r="I32" i="3" s="1"/>
  <c r="G1161" i="1"/>
  <c r="H32" i="3" s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R1095" i="1"/>
  <c r="Q1095" i="1"/>
  <c r="N1095" i="1"/>
  <c r="M1095" i="1"/>
  <c r="V31" i="3" s="1"/>
  <c r="G1099" i="1"/>
  <c r="I31" i="3" s="1"/>
  <c r="G1098" i="1"/>
  <c r="H31" i="3" s="1"/>
  <c r="F616" i="2" l="1"/>
  <c r="L12" i="3" s="1"/>
  <c r="O10" i="3"/>
  <c r="O36" i="3" s="1"/>
  <c r="W10" i="3"/>
  <c r="F685" i="2"/>
  <c r="L13" i="3" s="1"/>
  <c r="F686" i="2"/>
  <c r="N13" i="3" s="1"/>
  <c r="N10" i="3" s="1"/>
  <c r="N36" i="3" s="1"/>
  <c r="U34" i="3"/>
  <c r="P10" i="3"/>
  <c r="P36" i="3" s="1"/>
  <c r="T10" i="3"/>
  <c r="F687" i="2"/>
  <c r="P13" i="3" s="1"/>
  <c r="W31" i="3"/>
  <c r="U10" i="3"/>
  <c r="F542" i="2"/>
  <c r="L11" i="3" s="1"/>
  <c r="R10" i="3"/>
  <c r="R36" i="3" s="1"/>
  <c r="F615" i="2"/>
  <c r="J12" i="3" s="1"/>
  <c r="M10" i="3"/>
  <c r="M36" i="3" s="1"/>
  <c r="G1379" i="1"/>
  <c r="G35" i="3" s="1"/>
  <c r="G1211" i="1"/>
  <c r="G33" i="3" s="1"/>
  <c r="G684" i="2"/>
  <c r="K13" i="3" s="1"/>
  <c r="K10" i="3" s="1"/>
  <c r="K36" i="3" s="1"/>
  <c r="F541" i="2"/>
  <c r="J11" i="3" s="1"/>
  <c r="J10" i="3" s="1"/>
  <c r="J36" i="3" s="1"/>
  <c r="F684" i="2"/>
  <c r="J13" i="3" s="1"/>
  <c r="G1318" i="1"/>
  <c r="F34" i="3" s="1"/>
  <c r="G1210" i="1"/>
  <c r="F33" i="3" s="1"/>
  <c r="F618" i="2"/>
  <c r="P12" i="3" s="1"/>
  <c r="G1378" i="1"/>
  <c r="F35" i="3" s="1"/>
  <c r="G1321" i="1"/>
  <c r="I34" i="3" s="1"/>
  <c r="G1319" i="1"/>
  <c r="G34" i="3" s="1"/>
  <c r="G1377" i="1"/>
  <c r="E35" i="3" s="1"/>
  <c r="G1317" i="1"/>
  <c r="E34" i="3" s="1"/>
  <c r="G1209" i="1"/>
  <c r="E33" i="3" s="1"/>
  <c r="G1160" i="1"/>
  <c r="G32" i="3" s="1"/>
  <c r="G1159" i="1"/>
  <c r="F32" i="3" s="1"/>
  <c r="G1158" i="1"/>
  <c r="E32" i="3" s="1"/>
  <c r="D33" i="3" l="1"/>
  <c r="D32" i="3"/>
  <c r="D35" i="3"/>
  <c r="D34" i="3"/>
  <c r="L10" i="3"/>
  <c r="L36" i="3" s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96" i="1" s="1"/>
  <c r="F31" i="3" s="1"/>
  <c r="G1061" i="1"/>
  <c r="G1060" i="1"/>
  <c r="G1059" i="1"/>
  <c r="G1058" i="1"/>
  <c r="G1057" i="1"/>
  <c r="G1056" i="1"/>
  <c r="G1055" i="1"/>
  <c r="G1054" i="1"/>
  <c r="G1053" i="1"/>
  <c r="G1052" i="1"/>
  <c r="G1051" i="1"/>
  <c r="G983" i="1"/>
  <c r="G982" i="1"/>
  <c r="G981" i="1"/>
  <c r="G980" i="1"/>
  <c r="G979" i="1"/>
  <c r="G978" i="1"/>
  <c r="G977" i="1"/>
  <c r="G976" i="1"/>
  <c r="G975" i="1"/>
  <c r="G974" i="1"/>
  <c r="G1043" i="1"/>
  <c r="I30" i="3" s="1"/>
  <c r="G1042" i="1"/>
  <c r="H30" i="3" s="1"/>
  <c r="R1039" i="1"/>
  <c r="Q1039" i="1"/>
  <c r="N1039" i="1"/>
  <c r="W30" i="3" s="1"/>
  <c r="M1039" i="1"/>
  <c r="V30" i="3" s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89" i="1"/>
  <c r="G988" i="1"/>
  <c r="R985" i="1"/>
  <c r="Q985" i="1"/>
  <c r="N985" i="1"/>
  <c r="M985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1097" i="1" l="1"/>
  <c r="G31" i="3" s="1"/>
  <c r="D31" i="3" s="1"/>
  <c r="G1095" i="1"/>
  <c r="E31" i="3" s="1"/>
  <c r="G985" i="1"/>
  <c r="E29" i="3" s="1"/>
  <c r="G1039" i="1"/>
  <c r="E30" i="3" s="1"/>
  <c r="G986" i="1"/>
  <c r="F29" i="3" s="1"/>
  <c r="G1040" i="1"/>
  <c r="F30" i="3" s="1"/>
  <c r="G987" i="1"/>
  <c r="G29" i="3" s="1"/>
  <c r="G1041" i="1"/>
  <c r="G30" i="3" s="1"/>
  <c r="D29" i="3" l="1"/>
  <c r="D30" i="3"/>
  <c r="G946" i="1"/>
  <c r="H28" i="3" s="1"/>
  <c r="R943" i="1"/>
  <c r="Q943" i="1"/>
  <c r="N943" i="1"/>
  <c r="M943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47" i="1" s="1"/>
  <c r="I28" i="3" s="1"/>
  <c r="G916" i="1"/>
  <c r="G915" i="1"/>
  <c r="G914" i="1"/>
  <c r="G913" i="1"/>
  <c r="G912" i="1"/>
  <c r="G911" i="1"/>
  <c r="G910" i="1"/>
  <c r="G909" i="1"/>
  <c r="G908" i="1"/>
  <c r="G907" i="1"/>
  <c r="G906" i="1"/>
  <c r="G898" i="1"/>
  <c r="I27" i="3" s="1"/>
  <c r="G897" i="1"/>
  <c r="H27" i="3" s="1"/>
  <c r="R894" i="1"/>
  <c r="Q894" i="1"/>
  <c r="N894" i="1"/>
  <c r="W27" i="3" s="1"/>
  <c r="M894" i="1"/>
  <c r="V27" i="3" s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944" i="1" l="1"/>
  <c r="F28" i="3" s="1"/>
  <c r="G945" i="1"/>
  <c r="G28" i="3" s="1"/>
  <c r="G943" i="1"/>
  <c r="E28" i="3" s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D28" i="3" l="1"/>
  <c r="G896" i="1"/>
  <c r="G27" i="3" s="1"/>
  <c r="G895" i="1"/>
  <c r="F27" i="3" s="1"/>
  <c r="G894" i="1"/>
  <c r="E27" i="3" s="1"/>
  <c r="D27" i="3" l="1"/>
  <c r="G419" i="1"/>
  <c r="G417" i="1"/>
  <c r="M552" i="1" l="1"/>
  <c r="V23" i="3" s="1"/>
  <c r="R693" i="1"/>
  <c r="Q693" i="1"/>
  <c r="N693" i="1"/>
  <c r="M693" i="1"/>
  <c r="R757" i="1"/>
  <c r="Q757" i="1"/>
  <c r="W25" i="3"/>
  <c r="M757" i="1"/>
  <c r="V25" i="3" s="1"/>
  <c r="R830" i="1"/>
  <c r="Q830" i="1"/>
  <c r="T26" i="3" s="1"/>
  <c r="M830" i="1"/>
  <c r="G833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1" i="1"/>
  <c r="I25" i="3" s="1"/>
  <c r="G760" i="1"/>
  <c r="H25" i="3" s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5" i="1"/>
  <c r="G696" i="1"/>
  <c r="H24" i="3" s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758" i="1" l="1"/>
  <c r="F25" i="3" s="1"/>
  <c r="G834" i="1"/>
  <c r="I26" i="3" s="1"/>
  <c r="G832" i="1"/>
  <c r="G26" i="3" s="1"/>
  <c r="G831" i="1"/>
  <c r="F26" i="3" s="1"/>
  <c r="G757" i="1"/>
  <c r="E25" i="3" s="1"/>
  <c r="G759" i="1"/>
  <c r="G25" i="3" s="1"/>
  <c r="G830" i="1"/>
  <c r="E26" i="3" s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R552" i="1"/>
  <c r="Q552" i="1"/>
  <c r="N552" i="1"/>
  <c r="W23" i="3" s="1"/>
  <c r="G556" i="1"/>
  <c r="I23" i="3" s="1"/>
  <c r="G555" i="1"/>
  <c r="H23" i="3" s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R505" i="1"/>
  <c r="Q505" i="1"/>
  <c r="N505" i="1"/>
  <c r="W22" i="3" s="1"/>
  <c r="M505" i="1"/>
  <c r="V22" i="3" s="1"/>
  <c r="G509" i="1"/>
  <c r="I22" i="3" s="1"/>
  <c r="G508" i="1"/>
  <c r="H22" i="3" s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R455" i="1"/>
  <c r="Q455" i="1"/>
  <c r="W21" i="3"/>
  <c r="M455" i="1"/>
  <c r="V21" i="3" s="1"/>
  <c r="G459" i="1"/>
  <c r="I21" i="3" s="1"/>
  <c r="G458" i="1"/>
  <c r="H21" i="3" s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8" i="1"/>
  <c r="G416" i="1"/>
  <c r="G415" i="1"/>
  <c r="G414" i="1"/>
  <c r="G413" i="1"/>
  <c r="G412" i="1"/>
  <c r="G411" i="1"/>
  <c r="R399" i="1"/>
  <c r="Q399" i="1"/>
  <c r="N399" i="1"/>
  <c r="W20" i="3" s="1"/>
  <c r="M399" i="1"/>
  <c r="V20" i="3" s="1"/>
  <c r="G403" i="1"/>
  <c r="I20" i="3" s="1"/>
  <c r="G402" i="1"/>
  <c r="H20" i="3" s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D26" i="3" l="1"/>
  <c r="D25" i="3"/>
  <c r="G457" i="1"/>
  <c r="G21" i="3" s="1"/>
  <c r="G456" i="1"/>
  <c r="F21" i="3" s="1"/>
  <c r="G506" i="1"/>
  <c r="F22" i="3" s="1"/>
  <c r="G401" i="1"/>
  <c r="G20" i="3" s="1"/>
  <c r="G554" i="1"/>
  <c r="G23" i="3" s="1"/>
  <c r="G553" i="1"/>
  <c r="F23" i="3" s="1"/>
  <c r="G694" i="1"/>
  <c r="F24" i="3" s="1"/>
  <c r="G697" i="1"/>
  <c r="I24" i="3" s="1"/>
  <c r="G552" i="1"/>
  <c r="E23" i="3" s="1"/>
  <c r="G693" i="1"/>
  <c r="E24" i="3" s="1"/>
  <c r="G695" i="1"/>
  <c r="G24" i="3" s="1"/>
  <c r="G507" i="1"/>
  <c r="G22" i="3" s="1"/>
  <c r="G400" i="1"/>
  <c r="F20" i="3" s="1"/>
  <c r="G455" i="1"/>
  <c r="E21" i="3" s="1"/>
  <c r="G505" i="1"/>
  <c r="E22" i="3" s="1"/>
  <c r="G399" i="1"/>
  <c r="E20" i="3" s="1"/>
  <c r="R338" i="1"/>
  <c r="Q338" i="1"/>
  <c r="N338" i="1"/>
  <c r="M338" i="1"/>
  <c r="G341" i="1"/>
  <c r="H19" i="3" s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296" i="1"/>
  <c r="I18" i="3" s="1"/>
  <c r="G295" i="1"/>
  <c r="H18" i="3" s="1"/>
  <c r="R292" i="1"/>
  <c r="Q292" i="1"/>
  <c r="N292" i="1"/>
  <c r="M292" i="1"/>
  <c r="G290" i="1"/>
  <c r="G289" i="1"/>
  <c r="G288" i="1"/>
  <c r="G287" i="1"/>
  <c r="G286" i="1"/>
  <c r="G285" i="1"/>
  <c r="Q240" i="1"/>
  <c r="T17" i="3" s="1"/>
  <c r="T36" i="3" s="1"/>
  <c r="R240" i="1"/>
  <c r="U17" i="3" s="1"/>
  <c r="U36" i="3" s="1"/>
  <c r="G238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43" i="1"/>
  <c r="H17" i="3" s="1"/>
  <c r="W17" i="3"/>
  <c r="M240" i="1"/>
  <c r="V17" i="3" s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Q160" i="1"/>
  <c r="R160" i="1"/>
  <c r="W16" i="3"/>
  <c r="M160" i="1"/>
  <c r="V16" i="3" s="1"/>
  <c r="G163" i="1"/>
  <c r="H16" i="3" s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3" i="1"/>
  <c r="G102" i="1"/>
  <c r="G101" i="1"/>
  <c r="G100" i="1"/>
  <c r="R88" i="1"/>
  <c r="Q88" i="1"/>
  <c r="M88" i="1"/>
  <c r="G91" i="1"/>
  <c r="H15" i="3" s="1"/>
  <c r="G86" i="1"/>
  <c r="G92" i="1" s="1"/>
  <c r="I15" i="3" s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R58" i="1"/>
  <c r="Q58" i="1"/>
  <c r="M58" i="1"/>
  <c r="G61" i="1"/>
  <c r="H14" i="3" s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D22" i="3" l="1"/>
  <c r="D21" i="3"/>
  <c r="D20" i="3"/>
  <c r="D24" i="3"/>
  <c r="G62" i="1"/>
  <c r="I14" i="3" s="1"/>
  <c r="G293" i="1"/>
  <c r="F18" i="3" s="1"/>
  <c r="D23" i="3"/>
  <c r="G59" i="1"/>
  <c r="F14" i="3" s="1"/>
  <c r="G89" i="1"/>
  <c r="F15" i="3" s="1"/>
  <c r="G242" i="1"/>
  <c r="G17" i="3" s="1"/>
  <c r="G244" i="1"/>
  <c r="I17" i="3" s="1"/>
  <c r="G241" i="1"/>
  <c r="F17" i="3" s="1"/>
  <c r="G240" i="1"/>
  <c r="E17" i="3" s="1"/>
  <c r="G294" i="1"/>
  <c r="G18" i="3" s="1"/>
  <c r="G58" i="1"/>
  <c r="E14" i="3" s="1"/>
  <c r="G60" i="1"/>
  <c r="G14" i="3" s="1"/>
  <c r="G88" i="1"/>
  <c r="E15" i="3" s="1"/>
  <c r="G90" i="1"/>
  <c r="G15" i="3" s="1"/>
  <c r="G340" i="1"/>
  <c r="G19" i="3" s="1"/>
  <c r="G342" i="1"/>
  <c r="I19" i="3" s="1"/>
  <c r="G339" i="1"/>
  <c r="F19" i="3" s="1"/>
  <c r="G338" i="1"/>
  <c r="E19" i="3" s="1"/>
  <c r="G292" i="1"/>
  <c r="E18" i="3" s="1"/>
  <c r="G161" i="1"/>
  <c r="F16" i="3" s="1"/>
  <c r="G164" i="1"/>
  <c r="I16" i="3" s="1"/>
  <c r="G160" i="1"/>
  <c r="E16" i="3" s="1"/>
  <c r="G162" i="1"/>
  <c r="G16" i="3" s="1"/>
  <c r="D17" i="3" l="1"/>
  <c r="D18" i="3"/>
  <c r="D19" i="3"/>
  <c r="E36" i="3"/>
  <c r="D15" i="3"/>
  <c r="D16" i="3"/>
  <c r="D14" i="3"/>
  <c r="D36" i="3" l="1"/>
</calcChain>
</file>

<file path=xl/sharedStrings.xml><?xml version="1.0" encoding="utf-8"?>
<sst xmlns="http://schemas.openxmlformats.org/spreadsheetml/2006/main" count="8077" uniqueCount="3640">
  <si>
    <t>Pašvaldības ceļa ID</t>
  </si>
  <si>
    <t>Ceļa nosaukums</t>
  </si>
  <si>
    <t>Ceļu raksturojošie parametri</t>
  </si>
  <si>
    <t>Kadastra objekta identifikators*</t>
  </si>
  <si>
    <t>ceļš</t>
  </si>
  <si>
    <t>tilts vai satiksmes pārvads</t>
  </si>
  <si>
    <t>adrese (km)</t>
  </si>
  <si>
    <t>garums (km)</t>
  </si>
  <si>
    <t>seguma veids</t>
  </si>
  <si>
    <t>nosaukums</t>
  </si>
  <si>
    <t>adrese</t>
  </si>
  <si>
    <t>garums (m)</t>
  </si>
  <si>
    <t>brauktuves laukums (m2)</t>
  </si>
  <si>
    <t>divlīmeņu nobrauktuvju brauktuves laukums (m2)</t>
  </si>
  <si>
    <t>konstrukcijas materiāls</t>
  </si>
  <si>
    <t>no</t>
  </si>
  <si>
    <t>līdz</t>
  </si>
  <si>
    <t>km</t>
  </si>
  <si>
    <t>ģeogrāfiskās koordinātas</t>
  </si>
  <si>
    <t>A100314300001</t>
  </si>
  <si>
    <t>AB01</t>
  </si>
  <si>
    <t>Upīši - Zībergi</t>
  </si>
  <si>
    <t>grants (šķembas)</t>
  </si>
  <si>
    <t>A100314300002</t>
  </si>
  <si>
    <t>AB02</t>
  </si>
  <si>
    <t>Brodi - Luksti</t>
  </si>
  <si>
    <t>A100314300003</t>
  </si>
  <si>
    <t>AB03</t>
  </si>
  <si>
    <t>Kalnsētas - Brodi</t>
  </si>
  <si>
    <t>A100314300004</t>
  </si>
  <si>
    <t>AB04</t>
  </si>
  <si>
    <t>Jaunrozes - Kļavas</t>
  </si>
  <si>
    <t>melnais</t>
  </si>
  <si>
    <t>A100314300005</t>
  </si>
  <si>
    <t>AB05</t>
  </si>
  <si>
    <t xml:space="preserve">Jaunrozes - Jēkabpils </t>
  </si>
  <si>
    <t>A100314300006</t>
  </si>
  <si>
    <t>AB06</t>
  </si>
  <si>
    <t>D/s Veselība pašvaldības ceļi</t>
  </si>
  <si>
    <t>A100314300007</t>
  </si>
  <si>
    <t>AB07</t>
  </si>
  <si>
    <t>Aivari - Kraukļi</t>
  </si>
  <si>
    <t>bez seguma</t>
  </si>
  <si>
    <t>A100314300008</t>
  </si>
  <si>
    <t>AB08</t>
  </si>
  <si>
    <t>Saldes - Lemesnieki</t>
  </si>
  <si>
    <t>A100314300009</t>
  </si>
  <si>
    <t>AB09</t>
  </si>
  <si>
    <t>Mazreiņi - Baloži</t>
  </si>
  <si>
    <t>A100314300030</t>
  </si>
  <si>
    <t>AB30</t>
  </si>
  <si>
    <t>Anemones - Grāvnieki</t>
  </si>
  <si>
    <t>A100314300033</t>
  </si>
  <si>
    <t>AB33</t>
  </si>
  <si>
    <t>Radžusalas - Veldzes</t>
  </si>
  <si>
    <t>gājēju un velosipēdu ceļš</t>
  </si>
  <si>
    <t>laukums (m2)</t>
  </si>
  <si>
    <t>būves kadastra apzīmējums</t>
  </si>
  <si>
    <t>Jēkabpils novada pašvaldības autoceļu un ielu saraksts</t>
  </si>
  <si>
    <t>B100314300010</t>
  </si>
  <si>
    <t>AB10</t>
  </si>
  <si>
    <t>Brodi - Āres</t>
  </si>
  <si>
    <t>B100314300011</t>
  </si>
  <si>
    <t>AB11</t>
  </si>
  <si>
    <t>Āres - Lindiņi</t>
  </si>
  <si>
    <t>B100314300012</t>
  </si>
  <si>
    <t>AB12</t>
  </si>
  <si>
    <t>Kuplejas - Rūķīši</t>
  </si>
  <si>
    <t>B100314300013</t>
  </si>
  <si>
    <t>AB13</t>
  </si>
  <si>
    <t>Aldaune - Stepi</t>
  </si>
  <si>
    <t>B100314300014</t>
  </si>
  <si>
    <t>AB14</t>
  </si>
  <si>
    <t>Dzenīši - Liepas</t>
  </si>
  <si>
    <t>B100314300015</t>
  </si>
  <si>
    <t>AB15</t>
  </si>
  <si>
    <t>Ceļinieki - Lapsas</t>
  </si>
  <si>
    <t>B100314300016</t>
  </si>
  <si>
    <t>AB16</t>
  </si>
  <si>
    <t>VAS Latvijas meži - Svarāni</t>
  </si>
  <si>
    <t>B100314300017</t>
  </si>
  <si>
    <t>AB17</t>
  </si>
  <si>
    <t>Jasmīni - Kraukļi</t>
  </si>
  <si>
    <t>B100314300018</t>
  </si>
  <si>
    <t>AB18</t>
  </si>
  <si>
    <t>Kalnāres - Dzintari</t>
  </si>
  <si>
    <t>B100314300019</t>
  </si>
  <si>
    <t>AB19</t>
  </si>
  <si>
    <t>Melderi - Smilgas</t>
  </si>
  <si>
    <t>B200314300031</t>
  </si>
  <si>
    <t>AB31</t>
  </si>
  <si>
    <t>Pīlādzis - Apsītes</t>
  </si>
  <si>
    <t>C100314300034</t>
  </si>
  <si>
    <t>AB34</t>
  </si>
  <si>
    <t>Kalnāres - Kalniškas</t>
  </si>
  <si>
    <t>C100314300020</t>
  </si>
  <si>
    <t>AB20</t>
  </si>
  <si>
    <t>C200314300021</t>
  </si>
  <si>
    <t>AB21</t>
  </si>
  <si>
    <t>Kārkli - Pelīte</t>
  </si>
  <si>
    <t>C100314300022</t>
  </si>
  <si>
    <t>AB22</t>
  </si>
  <si>
    <t>Zaķīši - Mežvidi</t>
  </si>
  <si>
    <t>C100314300024</t>
  </si>
  <si>
    <t>AB24</t>
  </si>
  <si>
    <t>Ūdri - Aizpurvi</t>
  </si>
  <si>
    <t>C100314300025</t>
  </si>
  <si>
    <t>AB25</t>
  </si>
  <si>
    <t>Liepas - Stīpiņi</t>
  </si>
  <si>
    <t>C100314300026</t>
  </si>
  <si>
    <t>AB26</t>
  </si>
  <si>
    <t>Vaguļi - Dīgļi</t>
  </si>
  <si>
    <t>C100314300027</t>
  </si>
  <si>
    <t>AB27</t>
  </si>
  <si>
    <t>Purmalieši - Ozolāres</t>
  </si>
  <si>
    <t>C100314300028</t>
  </si>
  <si>
    <t>AB28</t>
  </si>
  <si>
    <t>Kalniņi - Pukšukalni</t>
  </si>
  <si>
    <t>C100314300023</t>
  </si>
  <si>
    <t>AB23</t>
  </si>
  <si>
    <t>Skrūves - Kaži</t>
  </si>
  <si>
    <t>C100314300032</t>
  </si>
  <si>
    <t>AB32</t>
  </si>
  <si>
    <t>Pelīte-Palmas</t>
  </si>
  <si>
    <t>Tās pilsētas vai ciema nosaukums, kurā atrodas ceļš</t>
  </si>
  <si>
    <t>Ābeļu pagasts</t>
  </si>
  <si>
    <t>D100314300001</t>
  </si>
  <si>
    <t>D100314300002</t>
  </si>
  <si>
    <t>D100314300003</t>
  </si>
  <si>
    <t>D100314300004</t>
  </si>
  <si>
    <t>D100314300005</t>
  </si>
  <si>
    <t>D100314300006</t>
  </si>
  <si>
    <t>Ozolu iela</t>
  </si>
  <si>
    <t>Lejas iela</t>
  </si>
  <si>
    <t>Pļavu iela</t>
  </si>
  <si>
    <t>Biržu iela</t>
  </si>
  <si>
    <t>Smilgu iela</t>
  </si>
  <si>
    <t>Aldaunes iela</t>
  </si>
  <si>
    <t>t.sk. ar melno segumu</t>
  </si>
  <si>
    <t>t.sk. ar grants (šķembu) segumu</t>
  </si>
  <si>
    <t>t.sk. ar bruģi</t>
  </si>
  <si>
    <t>Kopā tilti</t>
  </si>
  <si>
    <t>Kopā</t>
  </si>
  <si>
    <t>Brodu ciems</t>
  </si>
  <si>
    <t>Kopā ceļi un ielas Ābeļu pagastā</t>
  </si>
  <si>
    <t>Dignājas pagasts</t>
  </si>
  <si>
    <t>A100314400001</t>
  </si>
  <si>
    <t>DI01</t>
  </si>
  <si>
    <t>Lauciņi - Dignājas kapi</t>
  </si>
  <si>
    <t>A100314400002</t>
  </si>
  <si>
    <t>DI02</t>
  </si>
  <si>
    <t>Kaļvāres purvs - Meņķis</t>
  </si>
  <si>
    <t>A100314400003</t>
  </si>
  <si>
    <t>DI03</t>
  </si>
  <si>
    <t>Krustceles - Dignāja</t>
  </si>
  <si>
    <t>A100314400004</t>
  </si>
  <si>
    <t>DI04</t>
  </si>
  <si>
    <t>Veikala ceļš</t>
  </si>
  <si>
    <t>A100314400005</t>
  </si>
  <si>
    <t>DI05</t>
  </si>
  <si>
    <t>Mārtiņu ceļš</t>
  </si>
  <si>
    <t>A100314400006</t>
  </si>
  <si>
    <t>DI06</t>
  </si>
  <si>
    <t>Kantora ceļš</t>
  </si>
  <si>
    <t>A100314400007</t>
  </si>
  <si>
    <t>DI07</t>
  </si>
  <si>
    <t>Žagariņu ceļš</t>
  </si>
  <si>
    <t>A100314400008</t>
  </si>
  <si>
    <t>DI08</t>
  </si>
  <si>
    <t>Darbnīcu ceļš</t>
  </si>
  <si>
    <t>A100314400009</t>
  </si>
  <si>
    <t>DI09</t>
  </si>
  <si>
    <t>Pagrabs - Bērziņš</t>
  </si>
  <si>
    <t>A100314400010</t>
  </si>
  <si>
    <t>DI10</t>
  </si>
  <si>
    <t>Meņķu kapi</t>
  </si>
  <si>
    <t>B100314400011</t>
  </si>
  <si>
    <t>DI11</t>
  </si>
  <si>
    <t>Kalna Majori - purvs</t>
  </si>
  <si>
    <t>B100314400012</t>
  </si>
  <si>
    <t>DI12</t>
  </si>
  <si>
    <t>Meņķis - Mednieki</t>
  </si>
  <si>
    <t>B100314400013</t>
  </si>
  <si>
    <t>DI13</t>
  </si>
  <si>
    <t>Dignāja - Irbītes</t>
  </si>
  <si>
    <t>B100314400014</t>
  </si>
  <si>
    <t>DI14</t>
  </si>
  <si>
    <t>Pārceltuves ceļš</t>
  </si>
  <si>
    <t>B100314400015</t>
  </si>
  <si>
    <t>DI15</t>
  </si>
  <si>
    <t>Skola - Dzilnas</t>
  </si>
  <si>
    <t>C100314400016</t>
  </si>
  <si>
    <t>Baznīca - Kapi</t>
  </si>
  <si>
    <t>DI16</t>
  </si>
  <si>
    <t>Dunavas pagasts</t>
  </si>
  <si>
    <t>A100314500001</t>
  </si>
  <si>
    <t>DU01</t>
  </si>
  <si>
    <t>Upmalītes - Apsītes</t>
  </si>
  <si>
    <t>A200314500002</t>
  </si>
  <si>
    <t>DU02</t>
  </si>
  <si>
    <t>Ceļmalas - Līdums</t>
  </si>
  <si>
    <t>A100314500003</t>
  </si>
  <si>
    <t>DU03</t>
  </si>
  <si>
    <t>Daugavas - Lapas - Auzāni - Ērgļi</t>
  </si>
  <si>
    <t>A100314500004</t>
  </si>
  <si>
    <t>DU04</t>
  </si>
  <si>
    <t>Ozolkalni - Sapņi - Klosteri</t>
  </si>
  <si>
    <t>A200314500005</t>
  </si>
  <si>
    <t>DU05</t>
  </si>
  <si>
    <t>Dunava - Līči - Strazdiņi</t>
  </si>
  <si>
    <t>A200314500006</t>
  </si>
  <si>
    <t>DU06</t>
  </si>
  <si>
    <t>Tālivaldes - Piesaules - Krusts</t>
  </si>
  <si>
    <t>A100314500007</t>
  </si>
  <si>
    <t>DU07</t>
  </si>
  <si>
    <t>Bērzones - Ataugas - Pļaviņas</t>
  </si>
  <si>
    <t>A200314500008</t>
  </si>
  <si>
    <t>DU08</t>
  </si>
  <si>
    <t>Dzelmes - Krusts - Kokts</t>
  </si>
  <si>
    <t>A100314500009</t>
  </si>
  <si>
    <t>DU09</t>
  </si>
  <si>
    <t xml:space="preserve"> Celminieki - Mellenes</t>
  </si>
  <si>
    <t>A100314500013</t>
  </si>
  <si>
    <t>DU13</t>
  </si>
  <si>
    <t>Tadaine - Kalnieši</t>
  </si>
  <si>
    <t>A100314500010</t>
  </si>
  <si>
    <t>DU10</t>
  </si>
  <si>
    <t>Vizbuļi - Marinova - Dunavas Strazdiņu ceļš</t>
  </si>
  <si>
    <t>A100314500011</t>
  </si>
  <si>
    <t>DU11</t>
  </si>
  <si>
    <t>Daugavas skola - Dumbrāji</t>
  </si>
  <si>
    <t>A100314500012</t>
  </si>
  <si>
    <t>DU12</t>
  </si>
  <si>
    <t>Adītāji - Krūmiņi</t>
  </si>
  <si>
    <t>A100314500014</t>
  </si>
  <si>
    <t>DU14</t>
  </si>
  <si>
    <t>Katlu māja - Daugava</t>
  </si>
  <si>
    <t>A100314500015</t>
  </si>
  <si>
    <t>DU15</t>
  </si>
  <si>
    <t>Baznīca - Sarmas</t>
  </si>
  <si>
    <t>A100314500016</t>
  </si>
  <si>
    <t>DU16</t>
  </si>
  <si>
    <t>Dunavas kapsēta - Skudru kapsēta</t>
  </si>
  <si>
    <t>A100314500017</t>
  </si>
  <si>
    <t>DU17</t>
  </si>
  <si>
    <t>Kastaņas - Kūtiņas - Jāņkalni</t>
  </si>
  <si>
    <t>A100314500018</t>
  </si>
  <si>
    <t>DU18</t>
  </si>
  <si>
    <t>Dunavas baznīca - Asara māja</t>
  </si>
  <si>
    <t>A100314500019</t>
  </si>
  <si>
    <t>DU19</t>
  </si>
  <si>
    <t>Palmas - Uplejas</t>
  </si>
  <si>
    <t>y= 232819.8 x= 634431.5</t>
  </si>
  <si>
    <t>dz/betons</t>
  </si>
  <si>
    <t>B100314500020</t>
  </si>
  <si>
    <t>DU20</t>
  </si>
  <si>
    <t>Abaroņi - Dreimaņi - Vītoli</t>
  </si>
  <si>
    <t>B100314500021</t>
  </si>
  <si>
    <t>DU21</t>
  </si>
  <si>
    <t>Robežas - Skudru kapi - Līči</t>
  </si>
  <si>
    <t>B100314500022</t>
  </si>
  <si>
    <t>DU22</t>
  </si>
  <si>
    <t>Tadaine - Puriņi</t>
  </si>
  <si>
    <t>B100314500023</t>
  </si>
  <si>
    <t>DU23</t>
  </si>
  <si>
    <t>Apīņi - Gribūti - Saliņas</t>
  </si>
  <si>
    <t>B100314500024</t>
  </si>
  <si>
    <t>DU24</t>
  </si>
  <si>
    <t>Dambīši - Ancīši - Kraukļi</t>
  </si>
  <si>
    <t>B100314500025</t>
  </si>
  <si>
    <t>DU25</t>
  </si>
  <si>
    <t>Lieplejas - Ruskuļi</t>
  </si>
  <si>
    <t>B100314500026</t>
  </si>
  <si>
    <t>DU26</t>
  </si>
  <si>
    <t>Daugavmala - Amatiņi</t>
  </si>
  <si>
    <t>B100314500027</t>
  </si>
  <si>
    <t>DU27</t>
  </si>
  <si>
    <t>Grantsbedres - Daugava</t>
  </si>
  <si>
    <t>B100314500028</t>
  </si>
  <si>
    <t>DU28</t>
  </si>
  <si>
    <t>Vegori - Muižnieku pievedceļš</t>
  </si>
  <si>
    <t>B100314500029</t>
  </si>
  <si>
    <t>DU29</t>
  </si>
  <si>
    <t>Sīļi - Ganības</t>
  </si>
  <si>
    <t>B100314500030</t>
  </si>
  <si>
    <t>DU30</t>
  </si>
  <si>
    <t>Alkšņi - Gribūti</t>
  </si>
  <si>
    <t>B100314500031</t>
  </si>
  <si>
    <t>DU31</t>
  </si>
  <si>
    <t>Ķekavas - Jaunaizporieši</t>
  </si>
  <si>
    <t>B100314500032</t>
  </si>
  <si>
    <t>DU32</t>
  </si>
  <si>
    <t>Jaunkļaviņi - Veldziņi</t>
  </si>
  <si>
    <t>B100314500033</t>
  </si>
  <si>
    <t>DU33</t>
  </si>
  <si>
    <t>Arkliņu ceļš</t>
  </si>
  <si>
    <t>B100314500034</t>
  </si>
  <si>
    <t>DU34</t>
  </si>
  <si>
    <t>Piesaules - Medņi</t>
  </si>
  <si>
    <t>B100314500035</t>
  </si>
  <si>
    <t>DU35</t>
  </si>
  <si>
    <t>Abaroni - Vecumiņi</t>
  </si>
  <si>
    <t>B100314500036</t>
  </si>
  <si>
    <t>DU36</t>
  </si>
  <si>
    <t>Līči - Zvaigznes</t>
  </si>
  <si>
    <t>B100314500037</t>
  </si>
  <si>
    <t>DU37</t>
  </si>
  <si>
    <t>Guģa ceļš</t>
  </si>
  <si>
    <t>B100314500038</t>
  </si>
  <si>
    <t>DU38</t>
  </si>
  <si>
    <t>Sudrabkalns - Saliņas</t>
  </si>
  <si>
    <t>B100314500039</t>
  </si>
  <si>
    <t>DU39</t>
  </si>
  <si>
    <t>Pļāvēji - Asari</t>
  </si>
  <si>
    <t>B100314500040</t>
  </si>
  <si>
    <t>DU40</t>
  </si>
  <si>
    <t>Sudrabkalns - Zīliņkalns</t>
  </si>
  <si>
    <t>B100314500041</t>
  </si>
  <si>
    <t>DU41</t>
  </si>
  <si>
    <t>Attīrīšanas iekārtu ceļš</t>
  </si>
  <si>
    <t>B100314500042</t>
  </si>
  <si>
    <t>DU42</t>
  </si>
  <si>
    <t>Sudrabkalns - Līdakas</t>
  </si>
  <si>
    <t>B100314500043</t>
  </si>
  <si>
    <t>DU43</t>
  </si>
  <si>
    <t>Tadenava - Līčupes</t>
  </si>
  <si>
    <t>B100314500044</t>
  </si>
  <si>
    <t>DU44</t>
  </si>
  <si>
    <t>Mellenes - Vītiņi - Valsts mežs</t>
  </si>
  <si>
    <t>B100314500045</t>
  </si>
  <si>
    <t>DU45</t>
  </si>
  <si>
    <t>Griezes - Valsts mežs</t>
  </si>
  <si>
    <t>B100314500046</t>
  </si>
  <si>
    <t>DU46</t>
  </si>
  <si>
    <t>Cukuriņi - Rullīši</t>
  </si>
  <si>
    <t>x 630909           y 228496</t>
  </si>
  <si>
    <t>C100314500047</t>
  </si>
  <si>
    <t>DU47</t>
  </si>
  <si>
    <t>Tadaine - Krustalīči - Cirša līnija</t>
  </si>
  <si>
    <t>C100314500048</t>
  </si>
  <si>
    <t>DU48</t>
  </si>
  <si>
    <t>Bedraines - Uzvaras - Rāceņi</t>
  </si>
  <si>
    <t>C100314500050</t>
  </si>
  <si>
    <t>DU50</t>
  </si>
  <si>
    <t>Ozolzīles - Laimas</t>
  </si>
  <si>
    <t>C100314500052</t>
  </si>
  <si>
    <t>DU52</t>
  </si>
  <si>
    <t>Rudzsētu caurteka - Strautiņi</t>
  </si>
  <si>
    <t>C100314500053</t>
  </si>
  <si>
    <t>DU53</t>
  </si>
  <si>
    <t>Ausekļu ceļš</t>
  </si>
  <si>
    <t>Rubenes pagasts</t>
  </si>
  <si>
    <t>A200315400001</t>
  </si>
  <si>
    <t>RU01</t>
  </si>
  <si>
    <t>Moču ceļš</t>
  </si>
  <si>
    <t>A200315400002</t>
  </si>
  <si>
    <t>RU02</t>
  </si>
  <si>
    <t>Spēlēni - Asare</t>
  </si>
  <si>
    <t>A100315400003</t>
  </si>
  <si>
    <t>RU03</t>
  </si>
  <si>
    <t>Rubiķi - Dronkas</t>
  </si>
  <si>
    <t>A100315400004</t>
  </si>
  <si>
    <t>RU04</t>
  </si>
  <si>
    <t>Rubiķi - Izabelina</t>
  </si>
  <si>
    <t>A100315400005</t>
  </si>
  <si>
    <t>RU05</t>
  </si>
  <si>
    <t>Rubeņi - Lāčplēši</t>
  </si>
  <si>
    <t>A100315400006</t>
  </si>
  <si>
    <t>RU06</t>
  </si>
  <si>
    <t>Pudāni - Jaunkalniņi</t>
  </si>
  <si>
    <t>A100315400007</t>
  </si>
  <si>
    <t>RU07</t>
  </si>
  <si>
    <t>Kalniņi - Daibiņi</t>
  </si>
  <si>
    <t>A100315400008</t>
  </si>
  <si>
    <t>RU08</t>
  </si>
  <si>
    <t>Bokāni - Dronkas</t>
  </si>
  <si>
    <t>A100315400009</t>
  </si>
  <si>
    <t>RU09</t>
  </si>
  <si>
    <t>Ausmas - Baldones</t>
  </si>
  <si>
    <t>A100315400010</t>
  </si>
  <si>
    <t>RU10</t>
  </si>
  <si>
    <t>Miezīši - Ezerpurva kapsēta</t>
  </si>
  <si>
    <t>A200315400011</t>
  </si>
  <si>
    <t>RU11</t>
  </si>
  <si>
    <t>Alkšņi - Muktāni</t>
  </si>
  <si>
    <t>A100315400012</t>
  </si>
  <si>
    <t>RU12</t>
  </si>
  <si>
    <t>Sīļu ceļš</t>
  </si>
  <si>
    <t>A100315400013</t>
  </si>
  <si>
    <t>RU13</t>
  </si>
  <si>
    <t>Bērzakrogs - Stagari</t>
  </si>
  <si>
    <t>A100315400014</t>
  </si>
  <si>
    <t>RU14</t>
  </si>
  <si>
    <t>Bērzakrogs - Pūpoli</t>
  </si>
  <si>
    <t>A100315400015</t>
  </si>
  <si>
    <t>RU15</t>
  </si>
  <si>
    <t>Slate - Mežmaļi</t>
  </si>
  <si>
    <t>A100315400016</t>
  </si>
  <si>
    <t>RU16</t>
  </si>
  <si>
    <t>Strautiņu ceļš</t>
  </si>
  <si>
    <t>RU17</t>
  </si>
  <si>
    <t>Skromu ceļš</t>
  </si>
  <si>
    <t>A100315400059</t>
  </si>
  <si>
    <t>RU59</t>
  </si>
  <si>
    <t>Skolas ceļš</t>
  </si>
  <si>
    <t>A100315400018</t>
  </si>
  <si>
    <t>RU18</t>
  </si>
  <si>
    <t>Slate - Grantskalni</t>
  </si>
  <si>
    <t xml:space="preserve">628752.9       221868.1 </t>
  </si>
  <si>
    <t>B100315400019</t>
  </si>
  <si>
    <t>RU19</t>
  </si>
  <si>
    <t>Krastiņi - Silanči</t>
  </si>
  <si>
    <t>B100315400020</t>
  </si>
  <si>
    <t>RU20</t>
  </si>
  <si>
    <t>Lakstīgalas - Sakši</t>
  </si>
  <si>
    <t>B100315400021</t>
  </si>
  <si>
    <t>RU21</t>
  </si>
  <si>
    <t>Atpūtas - Ģevrāni</t>
  </si>
  <si>
    <t>B100315400022</t>
  </si>
  <si>
    <t>RU22</t>
  </si>
  <si>
    <t>Vāveres - Krūmiņi</t>
  </si>
  <si>
    <t>B100315400023</t>
  </si>
  <si>
    <t>RU23</t>
  </si>
  <si>
    <t>Bērzakapi - Mežmaļi</t>
  </si>
  <si>
    <t>B100315400024</t>
  </si>
  <si>
    <t>RU24</t>
  </si>
  <si>
    <t>Geidāni - Lauciņi</t>
  </si>
  <si>
    <t>B200315400025</t>
  </si>
  <si>
    <t>RU25</t>
  </si>
  <si>
    <t>Stagari - Asares pagasta robeža</t>
  </si>
  <si>
    <t>B100315400026</t>
  </si>
  <si>
    <t>RU26</t>
  </si>
  <si>
    <t>Mazslate - Stapāni</t>
  </si>
  <si>
    <t>B100315400027</t>
  </si>
  <si>
    <t>RU27</t>
  </si>
  <si>
    <t>Kadiķi - Mežsētas</t>
  </si>
  <si>
    <t>B100315400028</t>
  </si>
  <si>
    <t>RU28</t>
  </si>
  <si>
    <t>Kaktiņu ceļš</t>
  </si>
  <si>
    <t>B100315400029</t>
  </si>
  <si>
    <t>RU29</t>
  </si>
  <si>
    <t>Klāvdruvas ceļš</t>
  </si>
  <si>
    <t>B100315400030</t>
  </si>
  <si>
    <t>RU30</t>
  </si>
  <si>
    <t>Zemzari - Mednieki</t>
  </si>
  <si>
    <t>C100315400031</t>
  </si>
  <si>
    <t>RU31</t>
  </si>
  <si>
    <t>Apakši - Červonka</t>
  </si>
  <si>
    <t>C100315400032</t>
  </si>
  <si>
    <t>RU32</t>
  </si>
  <si>
    <t>Kadiķi - Virbuļi</t>
  </si>
  <si>
    <t>C100315400033</t>
  </si>
  <si>
    <t>RU33</t>
  </si>
  <si>
    <t>Prodiņi - Izabelinas kapi</t>
  </si>
  <si>
    <t>C100315400034</t>
  </si>
  <si>
    <t>RU34</t>
  </si>
  <si>
    <t>Saulrieti - Vārpiņas</t>
  </si>
  <si>
    <t>C100315400035</t>
  </si>
  <si>
    <t>RU35</t>
  </si>
  <si>
    <t>Avenes - Asarīši</t>
  </si>
  <si>
    <t>C100315400036</t>
  </si>
  <si>
    <t>RU36</t>
  </si>
  <si>
    <t>Vāverīšu ceļš</t>
  </si>
  <si>
    <t>C100315400037</t>
  </si>
  <si>
    <t>RU37</t>
  </si>
  <si>
    <t>Tomānu ceļš</t>
  </si>
  <si>
    <t>C100315400038</t>
  </si>
  <si>
    <t>RU38</t>
  </si>
  <si>
    <t>Latgaļi - Luksti</t>
  </si>
  <si>
    <t>C100315400039</t>
  </si>
  <si>
    <t>RU39</t>
  </si>
  <si>
    <t>Krūkļi - Dimbas</t>
  </si>
  <si>
    <t>C100315400040</t>
  </si>
  <si>
    <t>RU40</t>
  </si>
  <si>
    <t>Lauksargu ceļš</t>
  </si>
  <si>
    <t>C100315400041</t>
  </si>
  <si>
    <t>RU41</t>
  </si>
  <si>
    <t>Miezīši - Puteņi</t>
  </si>
  <si>
    <t>C100315400042</t>
  </si>
  <si>
    <t>RU42</t>
  </si>
  <si>
    <t>Viesuļi</t>
  </si>
  <si>
    <t>C100315400043</t>
  </si>
  <si>
    <t>RU43</t>
  </si>
  <si>
    <t>Laukgaļi - Druvas</t>
  </si>
  <si>
    <t>C100315400044</t>
  </si>
  <si>
    <t>RU44</t>
  </si>
  <si>
    <t>Sēļu ceļš</t>
  </si>
  <si>
    <t>C100315400045</t>
  </si>
  <si>
    <t>RU45</t>
  </si>
  <si>
    <t>Brimaņi - Pagasta rob.</t>
  </si>
  <si>
    <t>C100315400046</t>
  </si>
  <si>
    <t>RU46</t>
  </si>
  <si>
    <t>Debesnieki - Spēlēni</t>
  </si>
  <si>
    <t>C100315400047</t>
  </si>
  <si>
    <t>RU47</t>
  </si>
  <si>
    <t>Kalna ceļš</t>
  </si>
  <si>
    <t>C100315400048</t>
  </si>
  <si>
    <t>RU48</t>
  </si>
  <si>
    <t>Krūmiņi - Smiltaines</t>
  </si>
  <si>
    <t>C100315400049</t>
  </si>
  <si>
    <t>RU49</t>
  </si>
  <si>
    <t>Ļūcānu ceļš</t>
  </si>
  <si>
    <t>C100315400050</t>
  </si>
  <si>
    <t>RU50</t>
  </si>
  <si>
    <t>Cinīši - Dronkas</t>
  </si>
  <si>
    <t>C100315400051</t>
  </si>
  <si>
    <t>RU51</t>
  </si>
  <si>
    <t>Kapu ceļš</t>
  </si>
  <si>
    <t>C100315400052</t>
  </si>
  <si>
    <t>RU52</t>
  </si>
  <si>
    <t>Kultūras nams-Bogdāni</t>
  </si>
  <si>
    <t>C100315400053</t>
  </si>
  <si>
    <t>RU53</t>
  </si>
  <si>
    <t>Kalniņi-Attīrīšanas iekārtas</t>
  </si>
  <si>
    <t>C100315400054</t>
  </si>
  <si>
    <t>RU54</t>
  </si>
  <si>
    <t>Atvari-Spāres</t>
  </si>
  <si>
    <t>C100315400055</t>
  </si>
  <si>
    <t>RU55</t>
  </si>
  <si>
    <t>Raiņa ceļš</t>
  </si>
  <si>
    <t>C100315400056</t>
  </si>
  <si>
    <t>RU56</t>
  </si>
  <si>
    <t>Kaimiņu ceļš</t>
  </si>
  <si>
    <t>C100315400057</t>
  </si>
  <si>
    <t>RU57</t>
  </si>
  <si>
    <t>Muižas ceļš</t>
  </si>
  <si>
    <t>C100315400058</t>
  </si>
  <si>
    <t>RU58</t>
  </si>
  <si>
    <t>Salaspils ceļš</t>
  </si>
  <si>
    <t>C100315400060</t>
  </si>
  <si>
    <t>RU60</t>
  </si>
  <si>
    <t>Jaunais ceļš</t>
  </si>
  <si>
    <t>x 25.991966                   y 56.170278</t>
  </si>
  <si>
    <t>Zasas pagasts</t>
  </si>
  <si>
    <t>A100316100001</t>
  </si>
  <si>
    <t>ZA01</t>
  </si>
  <si>
    <t>Zasa-Ģērķāni</t>
  </si>
  <si>
    <t>A200316100002</t>
  </si>
  <si>
    <t>ZA02</t>
  </si>
  <si>
    <t>Krustceles-Dignāja</t>
  </si>
  <si>
    <t>A100316100003</t>
  </si>
  <si>
    <t>ZA03</t>
  </si>
  <si>
    <t>Ogas-Puravanagi</t>
  </si>
  <si>
    <t>A100316100004</t>
  </si>
  <si>
    <t>ZA04</t>
  </si>
  <si>
    <t>Zasa-Pabērži-Ceļinieki</t>
  </si>
  <si>
    <t>A100316100005</t>
  </si>
  <si>
    <t>ZA05</t>
  </si>
  <si>
    <t>Silajuri-Akmeņāres</t>
  </si>
  <si>
    <t>A100316100006</t>
  </si>
  <si>
    <t>ZA06</t>
  </si>
  <si>
    <t>Mežgala skola- Landzāni</t>
  </si>
  <si>
    <t>A100316100007</t>
  </si>
  <si>
    <t>ZA07</t>
  </si>
  <si>
    <t>Akmeņāres-šoseja</t>
  </si>
  <si>
    <t>A200316100008</t>
  </si>
  <si>
    <t>ZA08</t>
  </si>
  <si>
    <t>Bērzgale - Medesnieki</t>
  </si>
  <si>
    <t>A100316100009</t>
  </si>
  <si>
    <t>ZA09</t>
  </si>
  <si>
    <t>Zasa-Krastiņi-Ogas</t>
  </si>
  <si>
    <t>B100316100011</t>
  </si>
  <si>
    <t>ZA11</t>
  </si>
  <si>
    <t>Zasa - Mūrieši</t>
  </si>
  <si>
    <t>B100316100012</t>
  </si>
  <si>
    <t>ZA12</t>
  </si>
  <si>
    <t>Jaunzemi-Brāģi</t>
  </si>
  <si>
    <t>B100316100014</t>
  </si>
  <si>
    <t>ZA14</t>
  </si>
  <si>
    <t>Sīpulāni - Ceļinieki</t>
  </si>
  <si>
    <t>B100316100015</t>
  </si>
  <si>
    <t>ZA15</t>
  </si>
  <si>
    <t>Aloti-Kurši</t>
  </si>
  <si>
    <t>B100316100016</t>
  </si>
  <si>
    <t>ZA16</t>
  </si>
  <si>
    <t>Liepas - Mežniecība</t>
  </si>
  <si>
    <t>C100316100017</t>
  </si>
  <si>
    <t>ZA17</t>
  </si>
  <si>
    <t>Vandānu ceļš-Līči</t>
  </si>
  <si>
    <t>C100316100018</t>
  </si>
  <si>
    <t>ZA18</t>
  </si>
  <si>
    <t>Pļaviņas - Medņi</t>
  </si>
  <si>
    <t>C100316100020</t>
  </si>
  <si>
    <t>ZA20</t>
  </si>
  <si>
    <t>Gaiļi-Līkceļi</t>
  </si>
  <si>
    <t>C100316100021</t>
  </si>
  <si>
    <t>ZA21</t>
  </si>
  <si>
    <t>Mežgala skola - Neretas</t>
  </si>
  <si>
    <t>C100316100023</t>
  </si>
  <si>
    <t>ZA23</t>
  </si>
  <si>
    <t>Ezerlejiņas-Mežvidi</t>
  </si>
  <si>
    <t>C200316100024</t>
  </si>
  <si>
    <t>ZA24</t>
  </si>
  <si>
    <t>Ezerlejiņas-Līdumnieki</t>
  </si>
  <si>
    <t>C100316100025</t>
  </si>
  <si>
    <t>ZA25</t>
  </si>
  <si>
    <t>Vilciņi - Kļavinski</t>
  </si>
  <si>
    <t>C100316100026</t>
  </si>
  <si>
    <t>ZA26</t>
  </si>
  <si>
    <t>Mežziņi - Griķi</t>
  </si>
  <si>
    <t>C100316100028</t>
  </si>
  <si>
    <t>ZA28</t>
  </si>
  <si>
    <t>Rūķīši - Jaunliepiņas</t>
  </si>
  <si>
    <t>C100316100029</t>
  </si>
  <si>
    <t>ZA29</t>
  </si>
  <si>
    <t>Ceļinieki - Smilts karjers</t>
  </si>
  <si>
    <t>C100316100030</t>
  </si>
  <si>
    <t>ZA30</t>
  </si>
  <si>
    <t>Ceļš Staģi</t>
  </si>
  <si>
    <t>C100316100031</t>
  </si>
  <si>
    <t>ZA31</t>
  </si>
  <si>
    <t>Liepas - Ratnieki</t>
  </si>
  <si>
    <t>C100316100013</t>
  </si>
  <si>
    <t>ZA13</t>
  </si>
  <si>
    <t>Liepas - Mētras</t>
  </si>
  <si>
    <t>C100316100019</t>
  </si>
  <si>
    <t>ZA19</t>
  </si>
  <si>
    <t>Bedrītes - Jaunraiņi</t>
  </si>
  <si>
    <t>C100316100010</t>
  </si>
  <si>
    <t>ZA10</t>
  </si>
  <si>
    <t>Stiebriņu ceļš</t>
  </si>
  <si>
    <t>Kopā ceļi un ielas Rubenes pagastā</t>
  </si>
  <si>
    <t>Kopā ceļi un ielas Dunavas pagastā</t>
  </si>
  <si>
    <t>Kopā ceļi un ielas Dignājas pagastā</t>
  </si>
  <si>
    <t>Velo-gājēju celiņš</t>
  </si>
  <si>
    <t>Sila iela</t>
  </si>
  <si>
    <t>Zaļā iela</t>
  </si>
  <si>
    <t>Lauku iela</t>
  </si>
  <si>
    <t>D100316100001</t>
  </si>
  <si>
    <t>D100316100002</t>
  </si>
  <si>
    <t>D100316100003</t>
  </si>
  <si>
    <t>Zasas ciems</t>
  </si>
  <si>
    <t>Kopā ceļi un ielas Zasas pagastā</t>
  </si>
  <si>
    <t>Leimaņu pagasts</t>
  </si>
  <si>
    <t>A100315100001</t>
  </si>
  <si>
    <t>LE01</t>
  </si>
  <si>
    <t>Vilkplēši-Mazzānāni</t>
  </si>
  <si>
    <t>A100315100002</t>
  </si>
  <si>
    <t>LE02</t>
  </si>
  <si>
    <t>Vārpiņas - Lapas</t>
  </si>
  <si>
    <t>A100315100003</t>
  </si>
  <si>
    <t>LE03</t>
  </si>
  <si>
    <t>Bērzgale -Medesnieki</t>
  </si>
  <si>
    <t>A200315100004</t>
  </si>
  <si>
    <t>LE04</t>
  </si>
  <si>
    <t>Skrīveri - Dodeļi</t>
  </si>
  <si>
    <t>A100315100005</t>
  </si>
  <si>
    <t>LE05</t>
  </si>
  <si>
    <t>Leimaņi - Sējiņi</t>
  </si>
  <si>
    <t>A100315100021</t>
  </si>
  <si>
    <t>LE21</t>
  </si>
  <si>
    <t>Mežgale - Imanti</t>
  </si>
  <si>
    <t>B100315100006</t>
  </si>
  <si>
    <t>LE06</t>
  </si>
  <si>
    <t>Priekšāni - Dodeļi</t>
  </si>
  <si>
    <t>B100315100007</t>
  </si>
  <si>
    <t>LE07</t>
  </si>
  <si>
    <t>Stradi - Cīrulīši</t>
  </si>
  <si>
    <t>B200315100008</t>
  </si>
  <si>
    <t>LE08</t>
  </si>
  <si>
    <t>Bērzgale-Sidrabiņi</t>
  </si>
  <si>
    <t>B100315100009</t>
  </si>
  <si>
    <t>LE09</t>
  </si>
  <si>
    <t>Bērzgale - Stradi</t>
  </si>
  <si>
    <t>B100315100010</t>
  </si>
  <si>
    <t>LE10</t>
  </si>
  <si>
    <t>Vagāni - Skrīveri</t>
  </si>
  <si>
    <t>B100315100011</t>
  </si>
  <si>
    <t>LE11</t>
  </si>
  <si>
    <t>Rūķīši - Riekstiņi</t>
  </si>
  <si>
    <t>B100315100012</t>
  </si>
  <si>
    <t>LE12</t>
  </si>
  <si>
    <t>Kalēji - Šķērstāni</t>
  </si>
  <si>
    <t>B100315100013</t>
  </si>
  <si>
    <t>LE13</t>
  </si>
  <si>
    <t>Mežgale - Zodāni</t>
  </si>
  <si>
    <t>B100315100014</t>
  </si>
  <si>
    <t>LE14</t>
  </si>
  <si>
    <t>Mežgale - Grantiņi</t>
  </si>
  <si>
    <t>B100315100015</t>
  </si>
  <si>
    <t>LE15</t>
  </si>
  <si>
    <t>Priedes-Līči</t>
  </si>
  <si>
    <t>B100315100016</t>
  </si>
  <si>
    <t>LE16</t>
  </si>
  <si>
    <t>Pļaviņas-Purmaļi</t>
  </si>
  <si>
    <t>B100315100017</t>
  </si>
  <si>
    <t>LE17</t>
  </si>
  <si>
    <t>Pureņi - Lejas Kalnieši</t>
  </si>
  <si>
    <t>C100315100019</t>
  </si>
  <si>
    <t>LE19</t>
  </si>
  <si>
    <t>Līvas - Rugāji</t>
  </si>
  <si>
    <t>C100315100020</t>
  </si>
  <si>
    <t>LE20</t>
  </si>
  <si>
    <t>Kapāres - Dzelzīši</t>
  </si>
  <si>
    <t>C100315100022</t>
  </si>
  <si>
    <t>LE22</t>
  </si>
  <si>
    <t>Silvas-Lāčplēši</t>
  </si>
  <si>
    <t>C100315100023</t>
  </si>
  <si>
    <t>LE23</t>
  </si>
  <si>
    <t>Silvas - Ezermalas</t>
  </si>
  <si>
    <t>C100315100025</t>
  </si>
  <si>
    <t>LE25</t>
  </si>
  <si>
    <t>Audriņi - Vecumi</t>
  </si>
  <si>
    <t>C100315100026</t>
  </si>
  <si>
    <t>LE26</t>
  </si>
  <si>
    <t>Skrīveri - Ezermalasi</t>
  </si>
  <si>
    <t>C100315100027</t>
  </si>
  <si>
    <t>LE27</t>
  </si>
  <si>
    <t>Āres - Vāgāni</t>
  </si>
  <si>
    <t>C100315100024</t>
  </si>
  <si>
    <t>LE24</t>
  </si>
  <si>
    <t>Pļaviņas - Klāvi</t>
  </si>
  <si>
    <t>C100315100018</t>
  </si>
  <si>
    <t>LE18</t>
  </si>
  <si>
    <t>Ēnaviņas -Mežgale</t>
  </si>
  <si>
    <t>D100315100001</t>
  </si>
  <si>
    <t>Nākotnes iela</t>
  </si>
  <si>
    <t>Mežgales ciems</t>
  </si>
  <si>
    <t>Kopā ceļi un ielas Leimaņu pagastā</t>
  </si>
  <si>
    <t>Kalna pagasts</t>
  </si>
  <si>
    <t>A100314800001</t>
  </si>
  <si>
    <t>KA01</t>
  </si>
  <si>
    <t>Vidsala - Spuldzenieki</t>
  </si>
  <si>
    <t>A100314800002</t>
  </si>
  <si>
    <t>KA02</t>
  </si>
  <si>
    <t>Kalnajāņi - Skalbes</t>
  </si>
  <si>
    <t>A100314800003</t>
  </si>
  <si>
    <t>KA03</t>
  </si>
  <si>
    <t>Ķioci - Ķeņģi</t>
  </si>
  <si>
    <t>A100314800004</t>
  </si>
  <si>
    <t>KA04</t>
  </si>
  <si>
    <t>Laukezeriņi - Vidsalas krējotava</t>
  </si>
  <si>
    <t>A100314800005</t>
  </si>
  <si>
    <t>KA05</t>
  </si>
  <si>
    <t>Dzintari - Krūkliņi</t>
  </si>
  <si>
    <t>A100314800007</t>
  </si>
  <si>
    <t>KA07</t>
  </si>
  <si>
    <t>Dzintari - Desāres</t>
  </si>
  <si>
    <t>A100314800006</t>
  </si>
  <si>
    <t>KA06</t>
  </si>
  <si>
    <t>Upespriekulāni - Ziedi</t>
  </si>
  <si>
    <t>A100314800008</t>
  </si>
  <si>
    <t>KA08</t>
  </si>
  <si>
    <t>Upespriekulāni - Priekulāni</t>
  </si>
  <si>
    <t>A100314800009</t>
  </si>
  <si>
    <t>KA09</t>
  </si>
  <si>
    <t>Kadiķi - Melnstradi</t>
  </si>
  <si>
    <t>A100314800010</t>
  </si>
  <si>
    <t>KA10</t>
  </si>
  <si>
    <t>Akoti-Magones</t>
  </si>
  <si>
    <t>A100314800011</t>
  </si>
  <si>
    <t>KA11</t>
  </si>
  <si>
    <t>Mežzemes skola - Minsteri</t>
  </si>
  <si>
    <t>A100314800012</t>
  </si>
  <si>
    <t>KA12</t>
  </si>
  <si>
    <t>Atvari-Ūdenāni</t>
  </si>
  <si>
    <t>A100314800013</t>
  </si>
  <si>
    <t>KA13</t>
  </si>
  <si>
    <t>Kalnbirzes - Gobas</t>
  </si>
  <si>
    <t>A100314800014</t>
  </si>
  <si>
    <t>KA14</t>
  </si>
  <si>
    <t>Vēsmas - Ūdenstornis</t>
  </si>
  <si>
    <t>610244.2       245585.7</t>
  </si>
  <si>
    <t>B200314800015</t>
  </si>
  <si>
    <t>KA15</t>
  </si>
  <si>
    <t>Ķioci - Ķiocu kapi</t>
  </si>
  <si>
    <t>B100314800016</t>
  </si>
  <si>
    <t>KA16</t>
  </si>
  <si>
    <t>Liekņas - Sudrabiņu grants karjers</t>
  </si>
  <si>
    <t>B100314800017</t>
  </si>
  <si>
    <t>KA17</t>
  </si>
  <si>
    <t>Ģeidas - Starenieki</t>
  </si>
  <si>
    <t>B100314800018</t>
  </si>
  <si>
    <t>KA18</t>
  </si>
  <si>
    <t>Cīrulīši - Bajāri</t>
  </si>
  <si>
    <t>B100314800019</t>
  </si>
  <si>
    <t>KA19</t>
  </si>
  <si>
    <t>Ezerieši - Prodnieki</t>
  </si>
  <si>
    <t>B100314800020</t>
  </si>
  <si>
    <t>KA20</t>
  </si>
  <si>
    <t>Pakalnes - Cielavas</t>
  </si>
  <si>
    <t>B100314800021</t>
  </si>
  <si>
    <t>KA21</t>
  </si>
  <si>
    <t>Klaucāni - Blaumaņi</t>
  </si>
  <si>
    <t>B100314800022</t>
  </si>
  <si>
    <t>KA22</t>
  </si>
  <si>
    <t>Pakalnes - Lejupes</t>
  </si>
  <si>
    <t>B100314800023</t>
  </si>
  <si>
    <t>KA23</t>
  </si>
  <si>
    <t>Atvari - Niedrīši</t>
  </si>
  <si>
    <t>B100314800024</t>
  </si>
  <si>
    <t>KA24</t>
  </si>
  <si>
    <t>Lāči - Dārznieki</t>
  </si>
  <si>
    <t>B100314800025</t>
  </si>
  <si>
    <t>KA25</t>
  </si>
  <si>
    <t>Bērzieši - Liepkalni</t>
  </si>
  <si>
    <t>B100314800026</t>
  </si>
  <si>
    <t>KA26</t>
  </si>
  <si>
    <t>Priednieki - Poriņi</t>
  </si>
  <si>
    <t>B100314800027</t>
  </si>
  <si>
    <t>KA27</t>
  </si>
  <si>
    <t>Pilskalni - Lejāres</t>
  </si>
  <si>
    <t>B100314800028</t>
  </si>
  <si>
    <t>KA28</t>
  </si>
  <si>
    <t>Niedrīši - Kalnbirzes</t>
  </si>
  <si>
    <t>B100314800029</t>
  </si>
  <si>
    <t>KA29</t>
  </si>
  <si>
    <t>Āriņi - Lakstīgalas</t>
  </si>
  <si>
    <t>B100314800030</t>
  </si>
  <si>
    <t>KA30</t>
  </si>
  <si>
    <t>Grāvlejas - Līdumi</t>
  </si>
  <si>
    <t>B100314800031</t>
  </si>
  <si>
    <t>KA31</t>
  </si>
  <si>
    <t>Kadiķi - Attīrīšanas iekārtas</t>
  </si>
  <si>
    <t>C100314800032</t>
  </si>
  <si>
    <t>KA32</t>
  </si>
  <si>
    <t>Poriņi - Drēģi</t>
  </si>
  <si>
    <t>C100314800034</t>
  </si>
  <si>
    <t>KA34</t>
  </si>
  <si>
    <t>Jaunvagulāni - Vagulāni</t>
  </si>
  <si>
    <t>C100314800035</t>
  </si>
  <si>
    <t>KA35</t>
  </si>
  <si>
    <t>Starenieki - Lejas Ūdenāni</t>
  </si>
  <si>
    <t>C100314800036</t>
  </si>
  <si>
    <t>KA36</t>
  </si>
  <si>
    <t>Pīlādži - Ošāres</t>
  </si>
  <si>
    <t>C100314800037</t>
  </si>
  <si>
    <t>KA37</t>
  </si>
  <si>
    <t>Kalnajāņi - Buivāni</t>
  </si>
  <si>
    <t>C100314800038</t>
  </si>
  <si>
    <t>KA38</t>
  </si>
  <si>
    <t>Ceriņi - Mazrepiņi</t>
  </si>
  <si>
    <t>C100314800039</t>
  </si>
  <si>
    <t>KA39</t>
  </si>
  <si>
    <t>Skrimbļi - Rozes</t>
  </si>
  <si>
    <t>C100314800040</t>
  </si>
  <si>
    <t>KA40</t>
  </si>
  <si>
    <t>Zemāni - Radziņi</t>
  </si>
  <si>
    <t>C100314800041</t>
  </si>
  <si>
    <t>KA41</t>
  </si>
  <si>
    <t>Blaumaņi - Nomalnieki</t>
  </si>
  <si>
    <t>C100314800042</t>
  </si>
  <si>
    <t>KA42</t>
  </si>
  <si>
    <t>Grāvlejas - Lazdiņas</t>
  </si>
  <si>
    <t>Atašienes pagasts</t>
  </si>
  <si>
    <t>A100314200001</t>
  </si>
  <si>
    <t>AT01</t>
  </si>
  <si>
    <t>Marinzeja-Rijnieki</t>
  </si>
  <si>
    <t>A100314200002</t>
  </si>
  <si>
    <t>AT02</t>
  </si>
  <si>
    <t>Lindāni-Zalāni-Rijnieki</t>
  </si>
  <si>
    <t>A100314200003</t>
  </si>
  <si>
    <t>AT03</t>
  </si>
  <si>
    <t>Atašiene-Joksti-Zalāni</t>
  </si>
  <si>
    <t>A100314200004</t>
  </si>
  <si>
    <t>AT04</t>
  </si>
  <si>
    <t>Joksti-Agrārbanka</t>
  </si>
  <si>
    <t>A100314200005</t>
  </si>
  <si>
    <t>AT05</t>
  </si>
  <si>
    <t>Atašiene-Karoliņi</t>
  </si>
  <si>
    <t>A100314200008</t>
  </si>
  <si>
    <t>AT08</t>
  </si>
  <si>
    <t>Pilskalns-Zirnaites</t>
  </si>
  <si>
    <t>A200314200009</t>
  </si>
  <si>
    <t>AT09</t>
  </si>
  <si>
    <t>Nārtas-Stalidzāni-Silagals</t>
  </si>
  <si>
    <t>A100314200010</t>
  </si>
  <si>
    <t>AT10</t>
  </si>
  <si>
    <t>Loškas-Zirnaites</t>
  </si>
  <si>
    <t>A100314200018</t>
  </si>
  <si>
    <t>AT18</t>
  </si>
  <si>
    <t>Bojāri-Lakstiņi</t>
  </si>
  <si>
    <t>AT19</t>
  </si>
  <si>
    <t>Ezerpodnieki-Mežāres pagasta robeža</t>
  </si>
  <si>
    <t>AT20</t>
  </si>
  <si>
    <t>Kozuliņi- Lipuškas</t>
  </si>
  <si>
    <t>262243.14      563324.24</t>
  </si>
  <si>
    <t>262558.08      563036.68</t>
  </si>
  <si>
    <t>B100314200006</t>
  </si>
  <si>
    <t>AT06</t>
  </si>
  <si>
    <t>Atašiene-Jaunpodnieki</t>
  </si>
  <si>
    <t>B100314200007</t>
  </si>
  <si>
    <t>AT07</t>
  </si>
  <si>
    <t>Trošku ceļš</t>
  </si>
  <si>
    <t>B100314200012</t>
  </si>
  <si>
    <t>AT12</t>
  </si>
  <si>
    <t>Grandāni-Borovkas kūdras purvs</t>
  </si>
  <si>
    <t>B100314200017</t>
  </si>
  <si>
    <t>AT17</t>
  </si>
  <si>
    <t>Bojāri-Vikšeri</t>
  </si>
  <si>
    <t>B100314200021</t>
  </si>
  <si>
    <t>AT21</t>
  </si>
  <si>
    <t>Bērzu ceļš</t>
  </si>
  <si>
    <t>B100314200022</t>
  </si>
  <si>
    <t>AT22</t>
  </si>
  <si>
    <t>Rijnieki-Eiduki</t>
  </si>
  <si>
    <t>B100314200023</t>
  </si>
  <si>
    <t>AT23</t>
  </si>
  <si>
    <t>Trošku ceļš Nr.8</t>
  </si>
  <si>
    <t>B100314200024</t>
  </si>
  <si>
    <t>AT24</t>
  </si>
  <si>
    <t>Karasevu ceļš</t>
  </si>
  <si>
    <t>B100314200025</t>
  </si>
  <si>
    <t>AT25</t>
  </si>
  <si>
    <t>Stacijas ceļš</t>
  </si>
  <si>
    <t>C100314200011</t>
  </si>
  <si>
    <t>AT11</t>
  </si>
  <si>
    <t>Driksnas ceļš</t>
  </si>
  <si>
    <t>C100314200016</t>
  </si>
  <si>
    <t>AT16</t>
  </si>
  <si>
    <t>Putniņi- Putniņu purvs</t>
  </si>
  <si>
    <t>C100314200014</t>
  </si>
  <si>
    <t>AT14</t>
  </si>
  <si>
    <t>Joksti-Stutka</t>
  </si>
  <si>
    <t>C100314200015</t>
  </si>
  <si>
    <t>AT15</t>
  </si>
  <si>
    <t>Atašiene-Grandāni</t>
  </si>
  <si>
    <t>C100314200026</t>
  </si>
  <si>
    <t>AT26</t>
  </si>
  <si>
    <t>Stadiona ceļš</t>
  </si>
  <si>
    <t>C100314200027</t>
  </si>
  <si>
    <t>AT27</t>
  </si>
  <si>
    <t>Jokstu ceļš Nr.19</t>
  </si>
  <si>
    <t>C100314200013</t>
  </si>
  <si>
    <t>AT13</t>
  </si>
  <si>
    <t>Alejas-Jaunalejas</t>
  </si>
  <si>
    <t>Alejas iela</t>
  </si>
  <si>
    <t>Teiču iela</t>
  </si>
  <si>
    <t>Bērzu iela</t>
  </si>
  <si>
    <t xml:space="preserve">Avotu iela </t>
  </si>
  <si>
    <t>Draudzības iela</t>
  </si>
  <si>
    <t>Līgo iela</t>
  </si>
  <si>
    <t>Grēcinieku iela</t>
  </si>
  <si>
    <t>Ceriņu iela</t>
  </si>
  <si>
    <t>Vīraksnes iela</t>
  </si>
  <si>
    <t>Māras iela</t>
  </si>
  <si>
    <t>D100314200001</t>
  </si>
  <si>
    <t>D100314200002</t>
  </si>
  <si>
    <t>D100314200003</t>
  </si>
  <si>
    <t>D100314200004</t>
  </si>
  <si>
    <t>D100314200005</t>
  </si>
  <si>
    <t>D100314200006</t>
  </si>
  <si>
    <t>D100314200007</t>
  </si>
  <si>
    <t>D100314200008</t>
  </si>
  <si>
    <t>D100314200009</t>
  </si>
  <si>
    <t>D100314200010</t>
  </si>
  <si>
    <t>D100314200011</t>
  </si>
  <si>
    <t>Atašienes ciems</t>
  </si>
  <si>
    <t>Kopā ceļi un ielas Atašienes pagastā</t>
  </si>
  <si>
    <t>Kopā ceļi un ielas Kalna pagastā</t>
  </si>
  <si>
    <t>Vīpes pagasts</t>
  </si>
  <si>
    <t>VI04</t>
  </si>
  <si>
    <t>Trepe-Ezermuiža</t>
  </si>
  <si>
    <t>A100316000014</t>
  </si>
  <si>
    <t>VI14</t>
  </si>
  <si>
    <t>Brīvāres-Kučenieki</t>
  </si>
  <si>
    <t>A100316000016</t>
  </si>
  <si>
    <t>VI06</t>
  </si>
  <si>
    <t>A/c Trepe-Poļakas-A/c Rīga-Daugavpils</t>
  </si>
  <si>
    <t>B100316000005</t>
  </si>
  <si>
    <t>VI05</t>
  </si>
  <si>
    <t>Landzāni-Ezermuiža</t>
  </si>
  <si>
    <t>B100316000007</t>
  </si>
  <si>
    <t>VI07</t>
  </si>
  <si>
    <t>Landzāni-Vīpe</t>
  </si>
  <si>
    <t>B100316000008</t>
  </si>
  <si>
    <t>VI08</t>
  </si>
  <si>
    <t>Vīpes skola-Luksti</t>
  </si>
  <si>
    <t>B100316000010</t>
  </si>
  <si>
    <t>VI10</t>
  </si>
  <si>
    <t>Vīpes skola-Birzmalieši</t>
  </si>
  <si>
    <t>B100316000011</t>
  </si>
  <si>
    <t>VI11</t>
  </si>
  <si>
    <t>Žagari-Migliņas</t>
  </si>
  <si>
    <t>B100316000012</t>
  </si>
  <si>
    <t>VI12</t>
  </si>
  <si>
    <t>Ozolnieki-Ezerķikaukas</t>
  </si>
  <si>
    <t>B100316000020</t>
  </si>
  <si>
    <t>VI20</t>
  </si>
  <si>
    <t>Vidulejas-Straumnieki</t>
  </si>
  <si>
    <t>B100316000024</t>
  </si>
  <si>
    <t>VI24</t>
  </si>
  <si>
    <t>Sniedzinieki-Kūrāni</t>
  </si>
  <si>
    <t>B100316000029</t>
  </si>
  <si>
    <t>VI29</t>
  </si>
  <si>
    <t>Mežmuiža-Zeltiņi</t>
  </si>
  <si>
    <t>260190.86        631399.41</t>
  </si>
  <si>
    <t>Metāls, koks</t>
  </si>
  <si>
    <t>C100316000001</t>
  </si>
  <si>
    <t>VI01</t>
  </si>
  <si>
    <t>Klusumi-Elkšņi</t>
  </si>
  <si>
    <t>C100316000002</t>
  </si>
  <si>
    <t>VI02</t>
  </si>
  <si>
    <t>Landzāni-Birztalas</t>
  </si>
  <si>
    <t>C100316000003</t>
  </si>
  <si>
    <t>VI03</t>
  </si>
  <si>
    <t>Nomales-Pilskalnu kapi</t>
  </si>
  <si>
    <t>C100316000006</t>
  </si>
  <si>
    <t>Pāķi-Ezermaļi</t>
  </si>
  <si>
    <t>C100316000013</t>
  </si>
  <si>
    <t>VI13</t>
  </si>
  <si>
    <t>Poļakas-Vizbuļi</t>
  </si>
  <si>
    <t>C100316000015</t>
  </si>
  <si>
    <t>VI15</t>
  </si>
  <si>
    <t>Kučernieki-Strautlejas</t>
  </si>
  <si>
    <t>C100316000019</t>
  </si>
  <si>
    <t>VI19</t>
  </si>
  <si>
    <t>Vidulejas-Biksti</t>
  </si>
  <si>
    <t>C100316000021</t>
  </si>
  <si>
    <t>VI21</t>
  </si>
  <si>
    <t>Kalnāres-Biksti</t>
  </si>
  <si>
    <t>C100316000022</t>
  </si>
  <si>
    <t>VI22</t>
  </si>
  <si>
    <t>Jaundruvu ferma-Jaundruvas</t>
  </si>
  <si>
    <t>C100316000023</t>
  </si>
  <si>
    <t>VI23</t>
  </si>
  <si>
    <t>Jaundruvas-Pludmales</t>
  </si>
  <si>
    <t>C100316000025</t>
  </si>
  <si>
    <t>VI25</t>
  </si>
  <si>
    <t>Kūrāni-Kūrānu kapi</t>
  </si>
  <si>
    <t>C100316000017</t>
  </si>
  <si>
    <t>VI17</t>
  </si>
  <si>
    <t>Lukstu ceļš</t>
  </si>
  <si>
    <t>C100316000018</t>
  </si>
  <si>
    <t>VI18</t>
  </si>
  <si>
    <t>Māsānu ceļš</t>
  </si>
  <si>
    <t>C200316000028</t>
  </si>
  <si>
    <t>VI28</t>
  </si>
  <si>
    <t>Prauliņi-Ezermuiža</t>
  </si>
  <si>
    <t>C100316000026</t>
  </si>
  <si>
    <t>VI26</t>
  </si>
  <si>
    <t>Trepe-Vuškārnieki</t>
  </si>
  <si>
    <t>C100316000027</t>
  </si>
  <si>
    <t>VI27</t>
  </si>
  <si>
    <t>Brīvāres-Poļaku karjers</t>
  </si>
  <si>
    <t>C100316000009</t>
  </si>
  <si>
    <t>VI09</t>
  </si>
  <si>
    <t>Landzāni-Vēveri</t>
  </si>
  <si>
    <t>C100316000032</t>
  </si>
  <si>
    <t>VI32</t>
  </si>
  <si>
    <t>Ļovāni-Trepe</t>
  </si>
  <si>
    <t>C100316000030</t>
  </si>
  <si>
    <t>VI30</t>
  </si>
  <si>
    <t>Slīpie-Liepsalas</t>
  </si>
  <si>
    <t>C100316000031</t>
  </si>
  <si>
    <t>VI31</t>
  </si>
  <si>
    <t>Kalnišķi-Stikāni</t>
  </si>
  <si>
    <t>Vārkaļu iela</t>
  </si>
  <si>
    <t>Jaunā iela</t>
  </si>
  <si>
    <t>Dzintaru iela</t>
  </si>
  <si>
    <t>Neretas iela</t>
  </si>
  <si>
    <t>D100316000001</t>
  </si>
  <si>
    <t>D100316000002</t>
  </si>
  <si>
    <t>D100316000003</t>
  </si>
  <si>
    <t>D100316000004</t>
  </si>
  <si>
    <t>Vīpes ciems</t>
  </si>
  <si>
    <t>Kopā ceļi un ielas Vīpes pagastā</t>
  </si>
  <si>
    <t>Mežāres pagasts</t>
  </si>
  <si>
    <t>A100315200001</t>
  </si>
  <si>
    <t>ME01</t>
  </si>
  <si>
    <t>Ļamāni-Rožlejas</t>
  </si>
  <si>
    <t>A100315200003</t>
  </si>
  <si>
    <t>ME03</t>
  </si>
  <si>
    <t>Ļamāni-Luksti</t>
  </si>
  <si>
    <t>A100315200007</t>
  </si>
  <si>
    <t>ME07</t>
  </si>
  <si>
    <t>Bērziņi-Podnieki</t>
  </si>
  <si>
    <t>A100315200008</t>
  </si>
  <si>
    <t>ME08</t>
  </si>
  <si>
    <t>Gobiņas-Stiklēri</t>
  </si>
  <si>
    <t>A100315200010</t>
  </si>
  <si>
    <t>ME10</t>
  </si>
  <si>
    <t>Druvasnieki-Apšukalns</t>
  </si>
  <si>
    <t>A100315200011</t>
  </si>
  <si>
    <t>ME11</t>
  </si>
  <si>
    <t>Zundāni-Dudursala</t>
  </si>
  <si>
    <t>A100315200012</t>
  </si>
  <si>
    <t>ME12</t>
  </si>
  <si>
    <t>Apvedceļš Mežāres ielai</t>
  </si>
  <si>
    <t>A100315200013</t>
  </si>
  <si>
    <t>ME13</t>
  </si>
  <si>
    <t>Asfalts-Druvasnieku centrs</t>
  </si>
  <si>
    <t>ME14</t>
  </si>
  <si>
    <t>Kropiņi-Druvasnieki</t>
  </si>
  <si>
    <t>ME15</t>
  </si>
  <si>
    <t>Mežāre-Atašienes pagasta robeža</t>
  </si>
  <si>
    <t>A100315200017</t>
  </si>
  <si>
    <t>ME17</t>
  </si>
  <si>
    <t>Endžeļi-Indāni</t>
  </si>
  <si>
    <t>A100315200018</t>
  </si>
  <si>
    <t>ME18</t>
  </si>
  <si>
    <t>Buntiķi-Endžeļi</t>
  </si>
  <si>
    <t>A100315200022</t>
  </si>
  <si>
    <t>ME22</t>
  </si>
  <si>
    <t>Buntiki-Kozuļovka</t>
  </si>
  <si>
    <t>A100315200027</t>
  </si>
  <si>
    <t>ME27</t>
  </si>
  <si>
    <t>Gromalti-Gravāni</t>
  </si>
  <si>
    <t>A100315200023</t>
  </si>
  <si>
    <t>ME23</t>
  </si>
  <si>
    <t>Atzars uz Robežu ielu</t>
  </si>
  <si>
    <t>A100315200026</t>
  </si>
  <si>
    <t>ME26</t>
  </si>
  <si>
    <t>Centrs-Noliktava</t>
  </si>
  <si>
    <t>264415.75    636754.81</t>
  </si>
  <si>
    <t>Mezāres pagasts</t>
  </si>
  <si>
    <t>B100315200002</t>
  </si>
  <si>
    <t>ME02</t>
  </si>
  <si>
    <t>Druvasnieki-Podnieki</t>
  </si>
  <si>
    <t>B100315200020</t>
  </si>
  <si>
    <t>ME20</t>
  </si>
  <si>
    <t>Buntiku kalte-Līvānu mājas</t>
  </si>
  <si>
    <t>B100315200021</t>
  </si>
  <si>
    <t>ME21</t>
  </si>
  <si>
    <t>Vaivodi-Vaivari</t>
  </si>
  <si>
    <t>ME24</t>
  </si>
  <si>
    <t>Katlēri-Ķīves</t>
  </si>
  <si>
    <t>B100315200006</t>
  </si>
  <si>
    <t>ME06</t>
  </si>
  <si>
    <t>Zundāni-Lielzundāni</t>
  </si>
  <si>
    <t>C10031520005</t>
  </si>
  <si>
    <t>ME05</t>
  </si>
  <si>
    <t>Ļamāni-Dziļais vads</t>
  </si>
  <si>
    <t>C10031520009</t>
  </si>
  <si>
    <t>ME09</t>
  </si>
  <si>
    <t>Druvasnieki-Stimbināja</t>
  </si>
  <si>
    <t>C10031520004</t>
  </si>
  <si>
    <t>ME04</t>
  </si>
  <si>
    <t>Ceļš Ratītes 1</t>
  </si>
  <si>
    <t>C10031520019</t>
  </si>
  <si>
    <t>ME19</t>
  </si>
  <si>
    <t>Buntiki-Kapsēta</t>
  </si>
  <si>
    <t>C10031520025</t>
  </si>
  <si>
    <t>ME25</t>
  </si>
  <si>
    <t>Pievadceļš-Gobiņu kapsēta</t>
  </si>
  <si>
    <t>C10031520016</t>
  </si>
  <si>
    <t>ME16</t>
  </si>
  <si>
    <t>Rozessala - Attīrīšanas iekārtas</t>
  </si>
  <si>
    <t>Robežu iela</t>
  </si>
  <si>
    <t>Mazā iela</t>
  </si>
  <si>
    <t>Mežāres iela</t>
  </si>
  <si>
    <t>Skolas iela</t>
  </si>
  <si>
    <t>Torņa iela</t>
  </si>
  <si>
    <t>Rozessalas iela</t>
  </si>
  <si>
    <t>D100315200001</t>
  </si>
  <si>
    <t>D100315200002</t>
  </si>
  <si>
    <t>D100315200003</t>
  </si>
  <si>
    <t>D100315200004</t>
  </si>
  <si>
    <t>D100315200005</t>
  </si>
  <si>
    <t>D100315200006</t>
  </si>
  <si>
    <t>Mežāres ciems</t>
  </si>
  <si>
    <t>Kūku pagasts</t>
  </si>
  <si>
    <t>Kopā ceļi un ielas Mežāres pagastā</t>
  </si>
  <si>
    <t>A100315000001</t>
  </si>
  <si>
    <t>KU01</t>
  </si>
  <si>
    <t>Zīlāni-Palejnieki-Lauciņi</t>
  </si>
  <si>
    <t>A100315000004</t>
  </si>
  <si>
    <t>KU04</t>
  </si>
  <si>
    <t>Druķi-Jaunāmuiža</t>
  </si>
  <si>
    <t>A100315000008</t>
  </si>
  <si>
    <t>KU08</t>
  </si>
  <si>
    <t>Pēternieki-Gravāni-Zīlāni</t>
  </si>
  <si>
    <t>A100315000009</t>
  </si>
  <si>
    <t>KU09</t>
  </si>
  <si>
    <t>Centrs-Veseļi-Stodu Oglenieki</t>
  </si>
  <si>
    <t>A100315000010</t>
  </si>
  <si>
    <t>KU10</t>
  </si>
  <si>
    <t>Veseļi-Daugavas-Oglenieki</t>
  </si>
  <si>
    <t>A100315000011</t>
  </si>
  <si>
    <t>KU11</t>
  </si>
  <si>
    <t>Jaunā muiža-Jaunzemi-Gravāni</t>
  </si>
  <si>
    <t>A100315000015</t>
  </si>
  <si>
    <t>KU15</t>
  </si>
  <si>
    <t>Zīlāni-dz.ceļš "Rīga Rēzekne"</t>
  </si>
  <si>
    <t>A100315000018</t>
  </si>
  <si>
    <t>KU18</t>
  </si>
  <si>
    <t>Skramāni-Stukuli</t>
  </si>
  <si>
    <t>A100315000021</t>
  </si>
  <si>
    <t>KU21</t>
  </si>
  <si>
    <t>Pakalnes-Sūnas</t>
  </si>
  <si>
    <t>A100315000022</t>
  </si>
  <si>
    <t>KU22</t>
  </si>
  <si>
    <t>Stireni -Varieši</t>
  </si>
  <si>
    <t>A100315000024</t>
  </si>
  <si>
    <t>KU24</t>
  </si>
  <si>
    <t>Dieviņi-Jokas</t>
  </si>
  <si>
    <t>A100315000025</t>
  </si>
  <si>
    <t>KU25</t>
  </si>
  <si>
    <t>Sūnu  Palejas-Plošlejas</t>
  </si>
  <si>
    <t>A100315000027</t>
  </si>
  <si>
    <t>KU27</t>
  </si>
  <si>
    <t>Ļamāni-Lukapickas</t>
  </si>
  <si>
    <t>A100315000033</t>
  </si>
  <si>
    <t>KU33</t>
  </si>
  <si>
    <t>Vilciņi-Trepmuiža</t>
  </si>
  <si>
    <t>A100315000034</t>
  </si>
  <si>
    <t>KU34</t>
  </si>
  <si>
    <t>Deles-Trepmuiža</t>
  </si>
  <si>
    <t>A100315000037</t>
  </si>
  <si>
    <t>KU37</t>
  </si>
  <si>
    <t>Smani-Bebri</t>
  </si>
  <si>
    <t>A100315000038</t>
  </si>
  <si>
    <t>KU38</t>
  </si>
  <si>
    <t>Pēternieki-Zīlānu ceļš</t>
  </si>
  <si>
    <t>A100315000052</t>
  </si>
  <si>
    <t>KU52</t>
  </si>
  <si>
    <t>A/c "Rīga -Daugavpils"- Daugavauzāni</t>
  </si>
  <si>
    <t>56700040766001  56700060502001</t>
  </si>
  <si>
    <t>B100315000002</t>
  </si>
  <si>
    <t>KU02</t>
  </si>
  <si>
    <t>Vārpa-Domāni-Karjers</t>
  </si>
  <si>
    <t>B100315000001</t>
  </si>
  <si>
    <t>KU03</t>
  </si>
  <si>
    <t>Ceļš uz Madarām</t>
  </si>
  <si>
    <t>B100315000005</t>
  </si>
  <si>
    <t>KU05</t>
  </si>
  <si>
    <t>Jaunāmuiža-Piejūti</t>
  </si>
  <si>
    <t>B100315000006</t>
  </si>
  <si>
    <t>KU06</t>
  </si>
  <si>
    <t>Piejūti-Dūcāni</t>
  </si>
  <si>
    <t>B100315000007</t>
  </si>
  <si>
    <t>KU07</t>
  </si>
  <si>
    <t>Dūcāni-Pakalnes</t>
  </si>
  <si>
    <t>B100315000013</t>
  </si>
  <si>
    <t>KU13</t>
  </si>
  <si>
    <t>Spolāni-Dārzupītes</t>
  </si>
  <si>
    <t>B100315000014</t>
  </si>
  <si>
    <t>KU14</t>
  </si>
  <si>
    <t>Silavas I</t>
  </si>
  <si>
    <t>B100315000016</t>
  </si>
  <si>
    <t>KU16</t>
  </si>
  <si>
    <t>Silavas2-Daugmales</t>
  </si>
  <si>
    <t>B100315000019</t>
  </si>
  <si>
    <t>KU19</t>
  </si>
  <si>
    <t xml:space="preserve">Skramāmi -Priednieki </t>
  </si>
  <si>
    <t>B100315000026</t>
  </si>
  <si>
    <t>KU26</t>
  </si>
  <si>
    <t>Aridzāni-Plošlejas</t>
  </si>
  <si>
    <t>B100315000028</t>
  </si>
  <si>
    <t>KU28</t>
  </si>
  <si>
    <t>Pilskalni-Dzirkaļi</t>
  </si>
  <si>
    <t>B100315000029</t>
  </si>
  <si>
    <t>KU29</t>
  </si>
  <si>
    <t>Lauki-Treiļi</t>
  </si>
  <si>
    <t>B100315000030</t>
  </si>
  <si>
    <t>KU30</t>
  </si>
  <si>
    <t>Ilzenieki-Andrāni</t>
  </si>
  <si>
    <t>B100315000031</t>
  </si>
  <si>
    <t>KU31</t>
  </si>
  <si>
    <t>Namiķi-Speldziņi</t>
  </si>
  <si>
    <t>B100315000039</t>
  </si>
  <si>
    <t>KU39</t>
  </si>
  <si>
    <t>Zīlāni-Jaunāmuiža</t>
  </si>
  <si>
    <t>B100315000041</t>
  </si>
  <si>
    <t>KU41</t>
  </si>
  <si>
    <t>A/s "Rīga-Daugavpils" - Maksīni</t>
  </si>
  <si>
    <t>B100315000042</t>
  </si>
  <si>
    <t>KU42</t>
  </si>
  <si>
    <t>A/s "Rīga-Daugavpils" - Rudzīši</t>
  </si>
  <si>
    <t>B100315000050</t>
  </si>
  <si>
    <t>KU50</t>
  </si>
  <si>
    <t>Lauki-Treiļi -  Valsts mežs</t>
  </si>
  <si>
    <t>B100315000051</t>
  </si>
  <si>
    <t>KU51</t>
  </si>
  <si>
    <t>Burtnieki-Treiļi</t>
  </si>
  <si>
    <t>B100315000053</t>
  </si>
  <si>
    <t>KU53</t>
  </si>
  <si>
    <t>A/s "Rīga-Daugavpils" - Pilskalna kapi</t>
  </si>
  <si>
    <t>B100315000054</t>
  </si>
  <si>
    <t>KU54</t>
  </si>
  <si>
    <t>Dzelmes-Catlakšu kapi</t>
  </si>
  <si>
    <t>B100315000068</t>
  </si>
  <si>
    <t>KU68</t>
  </si>
  <si>
    <t>A/c "Jēkabpils-Rēzekne" - Piepilsēta</t>
  </si>
  <si>
    <t>B100315000055</t>
  </si>
  <si>
    <t>KU55</t>
  </si>
  <si>
    <t>A/c "Jēkabpils-Rēzekne" - Kūku attīrīšanas iekārtas</t>
  </si>
  <si>
    <t>B100315000056</t>
  </si>
  <si>
    <t>KU56</t>
  </si>
  <si>
    <t>A/s "Rīga-Daugavpils" - Cerības</t>
  </si>
  <si>
    <t>B100315000059</t>
  </si>
  <si>
    <t>KU59</t>
  </si>
  <si>
    <t>A/s "Rīga-Daugavpils" - Dreimaņu kapi</t>
  </si>
  <si>
    <t>B100315000060</t>
  </si>
  <si>
    <t>KU60</t>
  </si>
  <si>
    <t>A/s "Rīga-Daugavpils" - Daugavas Viļņi</t>
  </si>
  <si>
    <t>C100315000012</t>
  </si>
  <si>
    <t>KU12</t>
  </si>
  <si>
    <t>Namiķi-Dēļdruvas</t>
  </si>
  <si>
    <t>C100315000017</t>
  </si>
  <si>
    <t>KU17</t>
  </si>
  <si>
    <t>Palejnieki-Palejnieku pļavas</t>
  </si>
  <si>
    <t>C100315000020</t>
  </si>
  <si>
    <t>KU20</t>
  </si>
  <si>
    <t>Priednieki-Pilskalni</t>
  </si>
  <si>
    <t>C100315000023</t>
  </si>
  <si>
    <t>KU23</t>
  </si>
  <si>
    <t>A/c "Varieši -Andrāni" -Sūnu kapi- Lāci</t>
  </si>
  <si>
    <t>C100315000032</t>
  </si>
  <si>
    <t>KU32</t>
  </si>
  <si>
    <t>Gārsupurvs-Trepmuiža</t>
  </si>
  <si>
    <t>C100315000035</t>
  </si>
  <si>
    <t>KU35</t>
  </si>
  <si>
    <t>Kalnezeri - Mežvijas</t>
  </si>
  <si>
    <t>C100315000067</t>
  </si>
  <si>
    <t>KU67</t>
  </si>
  <si>
    <t>Šumāni-Silavas</t>
  </si>
  <si>
    <t>C100315000040</t>
  </si>
  <si>
    <t>KU40</t>
  </si>
  <si>
    <t>Egles-Tūja</t>
  </si>
  <si>
    <t>C100315000044</t>
  </si>
  <si>
    <t>KU44</t>
  </si>
  <si>
    <t>A/c "Varieši-Andrāni" - Ķunci</t>
  </si>
  <si>
    <t>C100315000046</t>
  </si>
  <si>
    <t>KU46</t>
  </si>
  <si>
    <t>Zīlānu attīrīšanas iekārtas</t>
  </si>
  <si>
    <t>C100315000047</t>
  </si>
  <si>
    <t>KU47</t>
  </si>
  <si>
    <t>Ceļa posms Jaunzemos</t>
  </si>
  <si>
    <t>C100315000045</t>
  </si>
  <si>
    <t>KU45</t>
  </si>
  <si>
    <t>Ceļš uz Laukiem</t>
  </si>
  <si>
    <t>C100315000065</t>
  </si>
  <si>
    <t>KU65</t>
  </si>
  <si>
    <t>Druķi-Piejūti</t>
  </si>
  <si>
    <t>C100315000066</t>
  </si>
  <si>
    <t>KU66</t>
  </si>
  <si>
    <t>Paleinieki-Piejūti</t>
  </si>
  <si>
    <t>C100315000048</t>
  </si>
  <si>
    <t>KU48</t>
  </si>
  <si>
    <t xml:space="preserve">Ceļš Kondrātos </t>
  </si>
  <si>
    <t>C100315000049</t>
  </si>
  <si>
    <t>KU49</t>
  </si>
  <si>
    <t>Celiņš Medīlās</t>
  </si>
  <si>
    <t>C100315000057</t>
  </si>
  <si>
    <t>KU57</t>
  </si>
  <si>
    <t>Dārzupīte-Pupenu kapi</t>
  </si>
  <si>
    <t>C100315000058</t>
  </si>
  <si>
    <t>KU58</t>
  </si>
  <si>
    <t>Dārzupīte-Bišu kalns</t>
  </si>
  <si>
    <t>C100315000069</t>
  </si>
  <si>
    <t>KU69</t>
  </si>
  <si>
    <t>C100315000070</t>
  </si>
  <si>
    <t>KU70</t>
  </si>
  <si>
    <t>Līkumu ceļš</t>
  </si>
  <si>
    <t>C100315000071</t>
  </si>
  <si>
    <t>KU71</t>
  </si>
  <si>
    <t>Priežuleju ceļš</t>
  </si>
  <si>
    <t>C100315000072</t>
  </si>
  <si>
    <t>KU72</t>
  </si>
  <si>
    <t>Īsais ceļš</t>
  </si>
  <si>
    <t>C100315000073</t>
  </si>
  <si>
    <t>KU73</t>
  </si>
  <si>
    <t>Ziedu ceļš</t>
  </si>
  <si>
    <t>C100315000074</t>
  </si>
  <si>
    <t>KU74</t>
  </si>
  <si>
    <t xml:space="preserve">Jūlija ceļš </t>
  </si>
  <si>
    <t>C100315000075</t>
  </si>
  <si>
    <t>KU75</t>
  </si>
  <si>
    <t>Sila ceļš</t>
  </si>
  <si>
    <t>C100315000076</t>
  </si>
  <si>
    <t>KU76</t>
  </si>
  <si>
    <t>Priežu ceļš</t>
  </si>
  <si>
    <t>C100315000077</t>
  </si>
  <si>
    <t>KU77</t>
  </si>
  <si>
    <t>Čiekuru ceļš</t>
  </si>
  <si>
    <t>C100315000078</t>
  </si>
  <si>
    <t>KU78</t>
  </si>
  <si>
    <t>Meža ceļš</t>
  </si>
  <si>
    <t>C100315000079</t>
  </si>
  <si>
    <t>KU79</t>
  </si>
  <si>
    <t>Namiķa ceļš</t>
  </si>
  <si>
    <t>C100315000080</t>
  </si>
  <si>
    <t>KU80</t>
  </si>
  <si>
    <t>Egļu ceļš</t>
  </si>
  <si>
    <t>C100315000081</t>
  </si>
  <si>
    <t>KU81</t>
  </si>
  <si>
    <t>Saules ceļš</t>
  </si>
  <si>
    <t>C100315000082</t>
  </si>
  <si>
    <t>KU82</t>
  </si>
  <si>
    <t>Atpūtas ceļš</t>
  </si>
  <si>
    <t>C100315000083</t>
  </si>
  <si>
    <t>KU83</t>
  </si>
  <si>
    <t>Rosmes ceļš</t>
  </si>
  <si>
    <t>C100315000084</t>
  </si>
  <si>
    <t>KU84</t>
  </si>
  <si>
    <t>Vasaras ceļš</t>
  </si>
  <si>
    <t>C100315000036</t>
  </si>
  <si>
    <t>KU36</t>
  </si>
  <si>
    <t>Ošu ceļš</t>
  </si>
  <si>
    <t>C100315000085</t>
  </si>
  <si>
    <t>KU85</t>
  </si>
  <si>
    <t>Līdakas ceļš</t>
  </si>
  <si>
    <t>C100315000086</t>
  </si>
  <si>
    <t>KU86</t>
  </si>
  <si>
    <t>Svelmes ceļš</t>
  </si>
  <si>
    <t>C100315000087</t>
  </si>
  <si>
    <t>KU87</t>
  </si>
  <si>
    <t>Vārpas ceļš</t>
  </si>
  <si>
    <t>C100315000088</t>
  </si>
  <si>
    <t>KU88</t>
  </si>
  <si>
    <t>Lauku ceļš</t>
  </si>
  <si>
    <t>C100315000089</t>
  </si>
  <si>
    <t>KU89</t>
  </si>
  <si>
    <t>Donaviņas ceļš</t>
  </si>
  <si>
    <t>C100315000090</t>
  </si>
  <si>
    <t>KU90</t>
  </si>
  <si>
    <t>Ābeļu ceļš</t>
  </si>
  <si>
    <t>C100315000091</t>
  </si>
  <si>
    <t>KU91</t>
  </si>
  <si>
    <t>Lapsu ceļš</t>
  </si>
  <si>
    <t>C100315000092</t>
  </si>
  <si>
    <t>KU92</t>
  </si>
  <si>
    <t>Ozolu ceļš</t>
  </si>
  <si>
    <t>C100315000093</t>
  </si>
  <si>
    <t>KU93</t>
  </si>
  <si>
    <t>Baraviku ceļš</t>
  </si>
  <si>
    <t>C100315000094</t>
  </si>
  <si>
    <t>KU94</t>
  </si>
  <si>
    <t>Dīķa ceļš</t>
  </si>
  <si>
    <t>C100315000095</t>
  </si>
  <si>
    <t>KU95</t>
  </si>
  <si>
    <t>Dzintaru ceļš</t>
  </si>
  <si>
    <t>C100315000063</t>
  </si>
  <si>
    <t>KU63</t>
  </si>
  <si>
    <t>Baļotes ezera ceļš</t>
  </si>
  <si>
    <t>Sarmas iela</t>
  </si>
  <si>
    <t>Dārzupītes iela</t>
  </si>
  <si>
    <t>Meldru iela</t>
  </si>
  <si>
    <t>Avotu iela</t>
  </si>
  <si>
    <t>Kļavu iela</t>
  </si>
  <si>
    <t>Alkšņu iela</t>
  </si>
  <si>
    <t>Kārklu iela</t>
  </si>
  <si>
    <t>Strautu iela</t>
  </si>
  <si>
    <t>Stādu iela</t>
  </si>
  <si>
    <t>Līča iela</t>
  </si>
  <si>
    <t>Lapu iela</t>
  </si>
  <si>
    <t>Graudu iela</t>
  </si>
  <si>
    <t>Šķērsiela</t>
  </si>
  <si>
    <t>D100315000001</t>
  </si>
  <si>
    <t>D100315000002</t>
  </si>
  <si>
    <t>D100315000003</t>
  </si>
  <si>
    <t>D100315000004</t>
  </si>
  <si>
    <t>D100315000005</t>
  </si>
  <si>
    <t>D100315000016</t>
  </si>
  <si>
    <t>D100315000017</t>
  </si>
  <si>
    <t>D100315000018</t>
  </si>
  <si>
    <t>D100315000019</t>
  </si>
  <si>
    <t>D100315000020</t>
  </si>
  <si>
    <t>D100315000021</t>
  </si>
  <si>
    <t>D100315000006</t>
  </si>
  <si>
    <t>D100315000007</t>
  </si>
  <si>
    <t>D100315000008</t>
  </si>
  <si>
    <t>Zīlānu ciems</t>
  </si>
  <si>
    <t>Klusā iela</t>
  </si>
  <si>
    <t>Loka iela</t>
  </si>
  <si>
    <t>D100315000009</t>
  </si>
  <si>
    <t>D100315000010</t>
  </si>
  <si>
    <t>D100315000011</t>
  </si>
  <si>
    <t>Kūku ciems</t>
  </si>
  <si>
    <t>Elektriķu iela</t>
  </si>
  <si>
    <t>Liepu iela</t>
  </si>
  <si>
    <t>Pansionāta iela</t>
  </si>
  <si>
    <t>Jaunmuižas iela</t>
  </si>
  <si>
    <t>D100315000012</t>
  </si>
  <si>
    <t>D100315000013</t>
  </si>
  <si>
    <t>D100315000014</t>
  </si>
  <si>
    <t>D100315000015</t>
  </si>
  <si>
    <t>Jaunās muižas ciems</t>
  </si>
  <si>
    <t>Kopā ceļi un ielas Kūku pagastā</t>
  </si>
  <si>
    <t>Variešu pagasts</t>
  </si>
  <si>
    <t>B100315200024</t>
  </si>
  <si>
    <t>A100315200015</t>
  </si>
  <si>
    <t>A100315200014</t>
  </si>
  <si>
    <t>A100316000004</t>
  </si>
  <si>
    <t>A100314200019</t>
  </si>
  <si>
    <t>A100314200020</t>
  </si>
  <si>
    <t>A100315800001</t>
  </si>
  <si>
    <t>VA01</t>
  </si>
  <si>
    <t>Piņņi-Žabernieki</t>
  </si>
  <si>
    <t>A100315800002</t>
  </si>
  <si>
    <t>VA02</t>
  </si>
  <si>
    <t>Piņņi-Baltbalvji</t>
  </si>
  <si>
    <t>A100315800003</t>
  </si>
  <si>
    <t>VA03</t>
  </si>
  <si>
    <t>Baltgalvji-Midzeņi</t>
  </si>
  <si>
    <t>A100315800004</t>
  </si>
  <si>
    <t>VA04</t>
  </si>
  <si>
    <t>Sprukti-Smani</t>
  </si>
  <si>
    <t>A100315800005</t>
  </si>
  <si>
    <t>VA05</t>
  </si>
  <si>
    <t>Piņņi -Alunāni</t>
  </si>
  <si>
    <t>A100315800006</t>
  </si>
  <si>
    <t>VA06</t>
  </si>
  <si>
    <t>Ķikuri-Kursieši</t>
  </si>
  <si>
    <t>A100315800007</t>
  </si>
  <si>
    <t>VA07</t>
  </si>
  <si>
    <t>Rugātnieki-Vēri</t>
  </si>
  <si>
    <t>A100315800008</t>
  </si>
  <si>
    <t>VA08</t>
  </si>
  <si>
    <t>Pāpuļi-Cīruļi</t>
  </si>
  <si>
    <t>A100315800009</t>
  </si>
  <si>
    <t>VA09</t>
  </si>
  <si>
    <t>Ķoderi-Vējkaķi</t>
  </si>
  <si>
    <t>A100315800010</t>
  </si>
  <si>
    <t>VA10</t>
  </si>
  <si>
    <t>Ķoderi-Kaupernieki</t>
  </si>
  <si>
    <t>A100315800011</t>
  </si>
  <si>
    <t>VA11</t>
  </si>
  <si>
    <t>Laides-Ļūļākas</t>
  </si>
  <si>
    <t>A100315800012</t>
  </si>
  <si>
    <t>VA12</t>
  </si>
  <si>
    <t>Antūži-Leitāni</t>
  </si>
  <si>
    <t>A100315800014</t>
  </si>
  <si>
    <t>VA14</t>
  </si>
  <si>
    <t>Pieterāni-Pieterānu pļavas</t>
  </si>
  <si>
    <t>A100315800015</t>
  </si>
  <si>
    <t>VA15</t>
  </si>
  <si>
    <t>Ušāni-Bauri-Medņi</t>
  </si>
  <si>
    <t>A100315800016</t>
  </si>
  <si>
    <t>VA16</t>
  </si>
  <si>
    <t>Ceļmalas-Rubeņsala</t>
  </si>
  <si>
    <t>A100315800017</t>
  </si>
  <si>
    <t>VA17</t>
  </si>
  <si>
    <t>Virvessiliņš-Trākši</t>
  </si>
  <si>
    <t>A100315800018</t>
  </si>
  <si>
    <t>VA18</t>
  </si>
  <si>
    <t>Inķēnu krogs-Ušāni</t>
  </si>
  <si>
    <t>A100315800019</t>
  </si>
  <si>
    <t>VA19</t>
  </si>
  <si>
    <t>Antūžu kapi-Gravas</t>
  </si>
  <si>
    <t>A100315800020</t>
  </si>
  <si>
    <t>VA20</t>
  </si>
  <si>
    <t>Medņi-Aptieka</t>
  </si>
  <si>
    <t>274613.28  617524.33</t>
  </si>
  <si>
    <t>276135.79  621796.26</t>
  </si>
  <si>
    <t>B100315800021</t>
  </si>
  <si>
    <t>VA21</t>
  </si>
  <si>
    <t>Kaupernieki-Rusuļi</t>
  </si>
  <si>
    <t>B100315800022</t>
  </si>
  <si>
    <t>VA22</t>
  </si>
  <si>
    <t>Kaupernieki-Ierniņi</t>
  </si>
  <si>
    <t>B100315800023</t>
  </si>
  <si>
    <t>VA23</t>
  </si>
  <si>
    <t>Ierniņi-Sarķi</t>
  </si>
  <si>
    <t>B100315800024</t>
  </si>
  <si>
    <t>VA24</t>
  </si>
  <si>
    <t>Uģēres-Lejas Saciņas</t>
  </si>
  <si>
    <t>B100315800025</t>
  </si>
  <si>
    <t>VA25</t>
  </si>
  <si>
    <t>Ezermalas-Purvāres</t>
  </si>
  <si>
    <t>B100315800026</t>
  </si>
  <si>
    <t>VA26</t>
  </si>
  <si>
    <t>Vītoli-Medīlas-Ereļi</t>
  </si>
  <si>
    <t>B100315800027</t>
  </si>
  <si>
    <t>VA27</t>
  </si>
  <si>
    <t>Augstkalni-Apsīši</t>
  </si>
  <si>
    <t>B100315800028</t>
  </si>
  <si>
    <t>VA28</t>
  </si>
  <si>
    <t>Medņu Rubeņi- Trākši</t>
  </si>
  <si>
    <t>B100315800029</t>
  </si>
  <si>
    <t>VA29</t>
  </si>
  <si>
    <t>Apīņu ceļš</t>
  </si>
  <si>
    <t>B100315800041</t>
  </si>
  <si>
    <t>VA41</t>
  </si>
  <si>
    <t xml:space="preserve">Ceļš pie Teikām </t>
  </si>
  <si>
    <t>B100315800013</t>
  </si>
  <si>
    <t>VA13</t>
  </si>
  <si>
    <t>Ceļš pie Dzeguzītēm</t>
  </si>
  <si>
    <t>C100315800030</t>
  </si>
  <si>
    <t>VA30</t>
  </si>
  <si>
    <t>Ierniņi-Rusuļi</t>
  </si>
  <si>
    <t>C100315800031</t>
  </si>
  <si>
    <t>VA31</t>
  </si>
  <si>
    <t>Ūdru Baravikas-Ūdri</t>
  </si>
  <si>
    <t>C100315800032</t>
  </si>
  <si>
    <t>VA32</t>
  </si>
  <si>
    <t>Antūži-Kursiešsala</t>
  </si>
  <si>
    <t>C100315800033</t>
  </si>
  <si>
    <t>VA33</t>
  </si>
  <si>
    <t>Spāģi-Silaspāģi</t>
  </si>
  <si>
    <t>C100315800039</t>
  </si>
  <si>
    <t>VA39</t>
  </si>
  <si>
    <t>Ceļš pie Vecvītoliem</t>
  </si>
  <si>
    <t>C100315800038</t>
  </si>
  <si>
    <t>VA38</t>
  </si>
  <si>
    <t>Sāvītes ceļš</t>
  </si>
  <si>
    <t>C100315800035</t>
  </si>
  <si>
    <t>VA35</t>
  </si>
  <si>
    <t>Ziediņi-Medņu ferma</t>
  </si>
  <si>
    <t>C100315800036</t>
  </si>
  <si>
    <t>VA36</t>
  </si>
  <si>
    <t>Rubeņi-Timsmales</t>
  </si>
  <si>
    <t>C100315800037</t>
  </si>
  <si>
    <t>VA37</t>
  </si>
  <si>
    <t>Varieši -attīrīšanas iekārtas</t>
  </si>
  <si>
    <t>C100315800040</t>
  </si>
  <si>
    <t>VA40</t>
  </si>
  <si>
    <t>Ceļš pie Dūmiem</t>
  </si>
  <si>
    <t>VA34</t>
  </si>
  <si>
    <t>V789 - Austrumi</t>
  </si>
  <si>
    <t>275214,71     618410,45</t>
  </si>
  <si>
    <t>Ziedu iela</t>
  </si>
  <si>
    <t>Liliju iela</t>
  </si>
  <si>
    <t>Ausuļu iela</t>
  </si>
  <si>
    <t>Centra iela</t>
  </si>
  <si>
    <t>Antūžu skola - Mežmalas1</t>
  </si>
  <si>
    <t xml:space="preserve">Sporta iela </t>
  </si>
  <si>
    <t>Jasmīnu iela</t>
  </si>
  <si>
    <t>D100315800001</t>
  </si>
  <si>
    <t>D100315800002</t>
  </si>
  <si>
    <t>D100315800003</t>
  </si>
  <si>
    <t>D100315800007</t>
  </si>
  <si>
    <t>D100315800008</t>
  </si>
  <si>
    <t>D100315800004</t>
  </si>
  <si>
    <t>D100315800009</t>
  </si>
  <si>
    <t>D100315800005</t>
  </si>
  <si>
    <t>D100315800006</t>
  </si>
  <si>
    <t>Variešu ciems</t>
  </si>
  <si>
    <t>Kopā ceļi un ielas Variešu pagastā</t>
  </si>
  <si>
    <t>Krustpils pagasts</t>
  </si>
  <si>
    <t>A100314900001</t>
  </si>
  <si>
    <t>KR01</t>
  </si>
  <si>
    <t>Prižu Avēnija-Šaurītes</t>
  </si>
  <si>
    <t>A100314900005</t>
  </si>
  <si>
    <t>KR05</t>
  </si>
  <si>
    <t>Spunģēni-Liepu ceļš</t>
  </si>
  <si>
    <t>A100314900007</t>
  </si>
  <si>
    <t>KR07</t>
  </si>
  <si>
    <t>Šaurītes-Salupe</t>
  </si>
  <si>
    <t>A100314900013</t>
  </si>
  <si>
    <t>KR13</t>
  </si>
  <si>
    <t>Kazubreņči-Stacija</t>
  </si>
  <si>
    <t>A100314900025</t>
  </si>
  <si>
    <t>KR25</t>
  </si>
  <si>
    <t>Liepu ceļš</t>
  </si>
  <si>
    <t>A100314900033</t>
  </si>
  <si>
    <t>KR33</t>
  </si>
  <si>
    <t>Darvasbrenči-Variešu pagasts</t>
  </si>
  <si>
    <t>A100314900035</t>
  </si>
  <si>
    <t>KR35</t>
  </si>
  <si>
    <t>Ceļš pie oglēm</t>
  </si>
  <si>
    <t>B100314900003</t>
  </si>
  <si>
    <t>KR03</t>
  </si>
  <si>
    <t>Kalnsētas-Grīvas kapi</t>
  </si>
  <si>
    <t>B100314900008</t>
  </si>
  <si>
    <t>KR08</t>
  </si>
  <si>
    <t>Uģērnieki-Jaunkrasti</t>
  </si>
  <si>
    <t>B100314900006</t>
  </si>
  <si>
    <t>KR06</t>
  </si>
  <si>
    <t>Skudraine-Ganukrogs</t>
  </si>
  <si>
    <t>B100314900010</t>
  </si>
  <si>
    <t>KR10</t>
  </si>
  <si>
    <t>Prodsala-Uģērnieki</t>
  </si>
  <si>
    <t>B100314900011</t>
  </si>
  <si>
    <t>KR11</t>
  </si>
  <si>
    <t>Glāznieki-Mežākas</t>
  </si>
  <si>
    <t>B100314900012</t>
  </si>
  <si>
    <t>KR12</t>
  </si>
  <si>
    <t>Glāznieki-Masieri</t>
  </si>
  <si>
    <t>B100314900016</t>
  </si>
  <si>
    <t>KR16</t>
  </si>
  <si>
    <t>Ganukrogs-Prodsala</t>
  </si>
  <si>
    <t>B100314900019</t>
  </si>
  <si>
    <t>KR19</t>
  </si>
  <si>
    <t>Darvasbrenči-Kaķīši</t>
  </si>
  <si>
    <t>B100314900021</t>
  </si>
  <si>
    <t>KR21</t>
  </si>
  <si>
    <t>Irbenieki-Irbenieku kapi</t>
  </si>
  <si>
    <t>B100314900027</t>
  </si>
  <si>
    <t>KR27</t>
  </si>
  <si>
    <t>Vilkukrogs-Andruškalns</t>
  </si>
  <si>
    <t>B100314900034</t>
  </si>
  <si>
    <t>KR34</t>
  </si>
  <si>
    <t>Zvidzāni-Vecsētas</t>
  </si>
  <si>
    <t>B100314900029</t>
  </si>
  <si>
    <t>KR29</t>
  </si>
  <si>
    <t>Melderes-Melderu kapi</t>
  </si>
  <si>
    <t>B100314900023</t>
  </si>
  <si>
    <t>KR23</t>
  </si>
  <si>
    <t>Peņīgas-Gerbāži</t>
  </si>
  <si>
    <t>B100314900009</t>
  </si>
  <si>
    <t>KR09</t>
  </si>
  <si>
    <t>Šaurītes-Melderes</t>
  </si>
  <si>
    <t>B100314900028</t>
  </si>
  <si>
    <t>KR28</t>
  </si>
  <si>
    <t>Krasta ceļš</t>
  </si>
  <si>
    <t>KR39</t>
  </si>
  <si>
    <t>Meždārzu ceļš</t>
  </si>
  <si>
    <t>B100314900024</t>
  </si>
  <si>
    <t>KR24</t>
  </si>
  <si>
    <t>Kazubrenči pag. Ceļi</t>
  </si>
  <si>
    <t>C100314900002</t>
  </si>
  <si>
    <t>KR02</t>
  </si>
  <si>
    <t>Dzeņi-Zeļķi</t>
  </si>
  <si>
    <t>C100314900014</t>
  </si>
  <si>
    <t>KR14</t>
  </si>
  <si>
    <t>Lopdārzi-Kaķīšu ferma</t>
  </si>
  <si>
    <t>C100314900015</t>
  </si>
  <si>
    <t>KR15</t>
  </si>
  <si>
    <t>Sietnieki-Lopdārzi</t>
  </si>
  <si>
    <t>C100314900017</t>
  </si>
  <si>
    <t>KR17</t>
  </si>
  <si>
    <t>Augstāsala-Purniņi</t>
  </si>
  <si>
    <t>C100314900018</t>
  </si>
  <si>
    <t>KR18</t>
  </si>
  <si>
    <t>Sietnieki-Urķērnieki</t>
  </si>
  <si>
    <t>C100314900031</t>
  </si>
  <si>
    <t>KR31</t>
  </si>
  <si>
    <t>Lazdukalns-Vēži</t>
  </si>
  <si>
    <t>C100314900026</t>
  </si>
  <si>
    <t>KR26</t>
  </si>
  <si>
    <t>Irbenieki-Krūmiņi</t>
  </si>
  <si>
    <t>C100314900004</t>
  </si>
  <si>
    <t>KR04</t>
  </si>
  <si>
    <t>Spunģēni- Attīrīšanas iekārtas</t>
  </si>
  <si>
    <t>C100314900030</t>
  </si>
  <si>
    <t>KR30</t>
  </si>
  <si>
    <t>Kaķīši-Skujas</t>
  </si>
  <si>
    <t>C100314900036</t>
  </si>
  <si>
    <t>KR36</t>
  </si>
  <si>
    <t>Lapdārzi-Brēķi</t>
  </si>
  <si>
    <t>C100314900037</t>
  </si>
  <si>
    <t>KR37</t>
  </si>
  <si>
    <t>Leināni-Aldonas</t>
  </si>
  <si>
    <t>C100314900032</t>
  </si>
  <si>
    <t>KR32</t>
  </si>
  <si>
    <t>Madonas ceļš-Lidlauks</t>
  </si>
  <si>
    <t>C100314900038</t>
  </si>
  <si>
    <t>KR38</t>
  </si>
  <si>
    <t>Melderes-Upes Melderes</t>
  </si>
  <si>
    <t>C100314900039</t>
  </si>
  <si>
    <t>Prižu avēnija-Daugavkrāces</t>
  </si>
  <si>
    <t>C100314900040</t>
  </si>
  <si>
    <t>KR40</t>
  </si>
  <si>
    <t>Sankaļu ceļš</t>
  </si>
  <si>
    <t>C100314900041</t>
  </si>
  <si>
    <t>KR41</t>
  </si>
  <si>
    <t>Sietnieki-Kalna sietnieki</t>
  </si>
  <si>
    <t>C100314900042</t>
  </si>
  <si>
    <t>KR42</t>
  </si>
  <si>
    <t>Smiķu ceļš</t>
  </si>
  <si>
    <t>C100314900043</t>
  </si>
  <si>
    <t>KR43</t>
  </si>
  <si>
    <t>Spuņģēni-Spuņģēni Daugava</t>
  </si>
  <si>
    <t>C100314900044</t>
  </si>
  <si>
    <t>KR44</t>
  </si>
  <si>
    <t>Zeļķi-Laumiņas</t>
  </si>
  <si>
    <t>C100314900045</t>
  </si>
  <si>
    <t>KR45</t>
  </si>
  <si>
    <t>Zvidzāni-Lejas Zvidzāni</t>
  </si>
  <si>
    <t>C100314900046</t>
  </si>
  <si>
    <t>KR46</t>
  </si>
  <si>
    <t>Zvidzāni-Rožkalni</t>
  </si>
  <si>
    <t>C100314900047</t>
  </si>
  <si>
    <t>KR47</t>
  </si>
  <si>
    <t>Zvidzāni-Straumēni</t>
  </si>
  <si>
    <t>Braslavas iela</t>
  </si>
  <si>
    <t>Zaķu iela</t>
  </si>
  <si>
    <t>Līvānu iela</t>
  </si>
  <si>
    <t>Strazdiņu iela</t>
  </si>
  <si>
    <t>Prižu Avēnija</t>
  </si>
  <si>
    <t>Gājēju un veloceliņš Spuņģēni-Jēkabpils</t>
  </si>
  <si>
    <t>D100314900001</t>
  </si>
  <si>
    <t>D100314900002</t>
  </si>
  <si>
    <t>D100314900003</t>
  </si>
  <si>
    <t>D100314900004</t>
  </si>
  <si>
    <t>D100314900005</t>
  </si>
  <si>
    <t>D100314900006</t>
  </si>
  <si>
    <t>D100314900007</t>
  </si>
  <si>
    <t>Kopā ceļi un ielas Krustpils pagastā</t>
  </si>
  <si>
    <t>Viesītes pagasts</t>
  </si>
  <si>
    <t>Spuņģēnu ciems</t>
  </si>
  <si>
    <t>A100315900013</t>
  </si>
  <si>
    <t>VS13</t>
  </si>
  <si>
    <t>Asfalts - Prodnieki</t>
  </si>
  <si>
    <t>A100315900014</t>
  </si>
  <si>
    <t>VS14</t>
  </si>
  <si>
    <t>Dzirnavas - Lejas Kūres</t>
  </si>
  <si>
    <t>A100315900023</t>
  </si>
  <si>
    <t>VS23</t>
  </si>
  <si>
    <t>Galvāni - Deši  - Ģīzes</t>
  </si>
  <si>
    <t>A100315900016</t>
  </si>
  <si>
    <t>VS16</t>
  </si>
  <si>
    <t>Jaunkančuki - Priede - Ikšķiles</t>
  </si>
  <si>
    <t>A100315900026</t>
  </si>
  <si>
    <t>VS26</t>
  </si>
  <si>
    <t>Ceļinieki - Stampāni</t>
  </si>
  <si>
    <t>A100315900050</t>
  </si>
  <si>
    <t>VS50</t>
  </si>
  <si>
    <t>Meliorātori - Vārpas</t>
  </si>
  <si>
    <t>A100315900025</t>
  </si>
  <si>
    <t>VS25</t>
  </si>
  <si>
    <t>Oši - Ezersvari</t>
  </si>
  <si>
    <t>A100315900041</t>
  </si>
  <si>
    <t>VS41</t>
  </si>
  <si>
    <t>Slikšāni - Čakstes</t>
  </si>
  <si>
    <t>A100315900003</t>
  </si>
  <si>
    <t>VS03</t>
  </si>
  <si>
    <t>Veldres - Ziemeļi</t>
  </si>
  <si>
    <t>B100315900021</t>
  </si>
  <si>
    <t>VS21</t>
  </si>
  <si>
    <t xml:space="preserve"> Asfalts - Galvāni - Augstkalni</t>
  </si>
  <si>
    <t>B100315900004</t>
  </si>
  <si>
    <t>VS04</t>
  </si>
  <si>
    <t xml:space="preserve"> Barisi - Krievāres</t>
  </si>
  <si>
    <t>B100315900045</t>
  </si>
  <si>
    <t>VS45</t>
  </si>
  <si>
    <t xml:space="preserve"> Bisenieki  - Riekstiņi</t>
  </si>
  <si>
    <t>B100315900043</t>
  </si>
  <si>
    <t>VS43</t>
  </si>
  <si>
    <t>Vārnavas muiža-Sūnakstes ceļš</t>
  </si>
  <si>
    <t>B100315900028</t>
  </si>
  <si>
    <t>VS28</t>
  </si>
  <si>
    <t>Jaungričāni - Zamāni - Romulīši</t>
  </si>
  <si>
    <t>B100315900032</t>
  </si>
  <si>
    <t>VS32</t>
  </si>
  <si>
    <t>Vārnavas muiža-Sūnakstes baznīca</t>
  </si>
  <si>
    <t>B100315900020</t>
  </si>
  <si>
    <t>VS20</t>
  </si>
  <si>
    <t>Avotiņi- Zvirgzdiņi</t>
  </si>
  <si>
    <t>B100315900044</t>
  </si>
  <si>
    <t>VS44</t>
  </si>
  <si>
    <t xml:space="preserve"> Miezeri - Grivnieki</t>
  </si>
  <si>
    <t>B100315900017</t>
  </si>
  <si>
    <t>VS17</t>
  </si>
  <si>
    <t xml:space="preserve"> Pilsētas robeža - Stauģu kapi</t>
  </si>
  <si>
    <t>B100315900033</t>
  </si>
  <si>
    <t>VS33</t>
  </si>
  <si>
    <t xml:space="preserve"> Priede - Upmaļi</t>
  </si>
  <si>
    <t>B100315900027</t>
  </si>
  <si>
    <t>VS27</t>
  </si>
  <si>
    <t xml:space="preserve"> Skujaiņi - Roži</t>
  </si>
  <si>
    <t>B100315900022</t>
  </si>
  <si>
    <t>VS22</t>
  </si>
  <si>
    <t xml:space="preserve"> Uz Zvaigžņukalnu</t>
  </si>
  <si>
    <t>B100315900042</t>
  </si>
  <si>
    <t>VS42</t>
  </si>
  <si>
    <t xml:space="preserve"> Vārnavas skola - Rāceņkalni</t>
  </si>
  <si>
    <t>B100315900040</t>
  </si>
  <si>
    <t>VS40</t>
  </si>
  <si>
    <t xml:space="preserve"> Vilciņi - Bisenieki</t>
  </si>
  <si>
    <t>B100315900002</t>
  </si>
  <si>
    <t>VS02</t>
  </si>
  <si>
    <t xml:space="preserve"> Ziemeļi - Jodeļi</t>
  </si>
  <si>
    <t>C100315900035</t>
  </si>
  <si>
    <t>VS35</t>
  </si>
  <si>
    <t xml:space="preserve"> Aknīstes ceļs - Seglinieki</t>
  </si>
  <si>
    <t>C100315900007</t>
  </si>
  <si>
    <t>VS07</t>
  </si>
  <si>
    <t xml:space="preserve"> Aknīstes ceļs - Zīlītes</t>
  </si>
  <si>
    <t>C100315900005</t>
  </si>
  <si>
    <t>VS05</t>
  </si>
  <si>
    <t xml:space="preserve"> Ārītes - Krastiņi</t>
  </si>
  <si>
    <t>C100315900006</t>
  </si>
  <si>
    <t>VS06</t>
  </si>
  <si>
    <t xml:space="preserve"> Ārītes - Skrāžnieki</t>
  </si>
  <si>
    <t>C100315900008</t>
  </si>
  <si>
    <t>VS08</t>
  </si>
  <si>
    <t xml:space="preserve"> Barisi - Romulīši</t>
  </si>
  <si>
    <t>C100315900019</t>
  </si>
  <si>
    <t>VS19</t>
  </si>
  <si>
    <t xml:space="preserve"> Bincāni - gar upi Zalvīti</t>
  </si>
  <si>
    <t>C100315900047</t>
  </si>
  <si>
    <t>VS47</t>
  </si>
  <si>
    <t xml:space="preserve"> Būbenānu kapi - Griezes</t>
  </si>
  <si>
    <t>C100315900031</t>
  </si>
  <si>
    <t>VS31</t>
  </si>
  <si>
    <t xml:space="preserve"> Būbenānu kapi - Tiltiņi</t>
  </si>
  <si>
    <t>C100315900018</t>
  </si>
  <si>
    <t>VS18</t>
  </si>
  <si>
    <t xml:space="preserve"> Caunāni - Lejas Stocenieki</t>
  </si>
  <si>
    <t>C100315900046</t>
  </si>
  <si>
    <t>VS46</t>
  </si>
  <si>
    <t xml:space="preserve"> Ceceri - Akmens</t>
  </si>
  <si>
    <t>C100315900012</t>
  </si>
  <si>
    <t>VS12</t>
  </si>
  <si>
    <t xml:space="preserve"> Cīrulīši - Lauka Drusti</t>
  </si>
  <si>
    <t>C100315900011</t>
  </si>
  <si>
    <t>VS11</t>
  </si>
  <si>
    <t xml:space="preserve"> Cirulīši- Cīrulīšu kapi</t>
  </si>
  <si>
    <t>C100315900037</t>
  </si>
  <si>
    <t>VS37</t>
  </si>
  <si>
    <t xml:space="preserve"> Eglītes - Jaunlukses</t>
  </si>
  <si>
    <t>C100315900001</t>
  </si>
  <si>
    <t>VS01</t>
  </si>
  <si>
    <t>Jodeļi - Ķikstes</t>
  </si>
  <si>
    <t>C100315900024</t>
  </si>
  <si>
    <t>VS24</t>
  </si>
  <si>
    <t xml:space="preserve"> Kapeles - Šantiņi</t>
  </si>
  <si>
    <t>C100315900029</t>
  </si>
  <si>
    <t>VS29</t>
  </si>
  <si>
    <t xml:space="preserve"> Leimaņi - Brieži</t>
  </si>
  <si>
    <t>C100315900049</t>
  </si>
  <si>
    <t>VS49</t>
  </si>
  <si>
    <t xml:space="preserve"> P. Stradiņa iela - Sietiņi</t>
  </si>
  <si>
    <t>C100315900015</t>
  </si>
  <si>
    <t>VS15</t>
  </si>
  <si>
    <t xml:space="preserve"> Prodnieki - Saulāres</t>
  </si>
  <si>
    <t>C100315900030</t>
  </si>
  <si>
    <t>VS30</t>
  </si>
  <si>
    <t xml:space="preserve"> Pureni - Brieži</t>
  </si>
  <si>
    <t xml:space="preserve"> Romulīši - Minsteri</t>
  </si>
  <si>
    <t>C100315900034</t>
  </si>
  <si>
    <t>VS34</t>
  </si>
  <si>
    <t xml:space="preserve"> Spranskas - Upmaļi</t>
  </si>
  <si>
    <t>C100315900036</t>
  </si>
  <si>
    <t>VS36</t>
  </si>
  <si>
    <t xml:space="preserve"> Spures - Celmāres</t>
  </si>
  <si>
    <t>C100315900048</t>
  </si>
  <si>
    <t>VS48</t>
  </si>
  <si>
    <t>Kalna dambrāni-Šūšānu kapi</t>
  </si>
  <si>
    <t>C100315900038</t>
  </si>
  <si>
    <t>VS38</t>
  </si>
  <si>
    <t xml:space="preserve"> Vārnava - Medīlas</t>
  </si>
  <si>
    <t>C100315900051</t>
  </si>
  <si>
    <t>VS51</t>
  </si>
  <si>
    <t xml:space="preserve"> Veiņāni - Nomalnieki</t>
  </si>
  <si>
    <t>C100315900039</t>
  </si>
  <si>
    <t>VS39</t>
  </si>
  <si>
    <t xml:space="preserve"> Vildavas - Pārumi</t>
  </si>
  <si>
    <t>C100315900009</t>
  </si>
  <si>
    <t>VS09</t>
  </si>
  <si>
    <t xml:space="preserve"> Klauce - Zaķi</t>
  </si>
  <si>
    <t>591406.81     252150.25</t>
  </si>
  <si>
    <t>56350130134     56350160056</t>
  </si>
  <si>
    <t>Elkšņu pagasts</t>
  </si>
  <si>
    <t>A100314600014</t>
  </si>
  <si>
    <t>EL14</t>
  </si>
  <si>
    <t>Dzeņi-Elkšņi</t>
  </si>
  <si>
    <t>A100314600001</t>
  </si>
  <si>
    <t>EL01</t>
  </si>
  <si>
    <t>Dzeņi-Indriķēni</t>
  </si>
  <si>
    <t>A100314600011</t>
  </si>
  <si>
    <t>EL11</t>
  </si>
  <si>
    <t>Jasmīnes-Kalniņi</t>
  </si>
  <si>
    <t>A100314600021</t>
  </si>
  <si>
    <t>EL21</t>
  </si>
  <si>
    <t>Kalnieši-Pabērzi</t>
  </si>
  <si>
    <t>A100314600004</t>
  </si>
  <si>
    <t>EL04</t>
  </si>
  <si>
    <t>Kugrenieki-Sīpoliņi</t>
  </si>
  <si>
    <t>A100314600024</t>
  </si>
  <si>
    <t>EL24</t>
  </si>
  <si>
    <t>Pagasta ceļš-Atplūdi</t>
  </si>
  <si>
    <t>A100314600013</t>
  </si>
  <si>
    <t>EL13</t>
  </si>
  <si>
    <t>Pelēči-Kluči</t>
  </si>
  <si>
    <t>A100314600016</t>
  </si>
  <si>
    <t>EL16</t>
  </si>
  <si>
    <t>Razbuki-Lapiņas</t>
  </si>
  <si>
    <t>A100314600031</t>
  </si>
  <si>
    <t>EL31</t>
  </si>
  <si>
    <t>Skola-Dzenīši</t>
  </si>
  <si>
    <t>A100314600028</t>
  </si>
  <si>
    <t>EL28</t>
  </si>
  <si>
    <t>56580060134    56580060137    56580060038</t>
  </si>
  <si>
    <t>B100314600006</t>
  </si>
  <si>
    <t>EL06</t>
  </si>
  <si>
    <t xml:space="preserve"> Strodi - Prodnieki</t>
  </si>
  <si>
    <t>B100314600010</t>
  </si>
  <si>
    <t>EL10</t>
  </si>
  <si>
    <t xml:space="preserve"> Eiduki - Dievkalns</t>
  </si>
  <si>
    <t>B100314600023</t>
  </si>
  <si>
    <t>EL23</t>
  </si>
  <si>
    <t xml:space="preserve"> Lazdukalni - Dzintari</t>
  </si>
  <si>
    <t>B100314600012</t>
  </si>
  <si>
    <t>EL12</t>
  </si>
  <si>
    <t xml:space="preserve"> Osmaņi - Sils</t>
  </si>
  <si>
    <t>B100314600018</t>
  </si>
  <si>
    <t>EL18</t>
  </si>
  <si>
    <t xml:space="preserve"> Orstes - Ziedugravas</t>
  </si>
  <si>
    <t>B100314600007</t>
  </si>
  <si>
    <t>EL07</t>
  </si>
  <si>
    <t xml:space="preserve"> Sīļi - Romulīši</t>
  </si>
  <si>
    <t>B100314600017</t>
  </si>
  <si>
    <t>EL17</t>
  </si>
  <si>
    <t xml:space="preserve"> Upmaļi - Rutuļi</t>
  </si>
  <si>
    <t>C100314600026</t>
  </si>
  <si>
    <t>EL26</t>
  </si>
  <si>
    <t xml:space="preserve"> Ceļš uz ezeru</t>
  </si>
  <si>
    <t>C100314600025</t>
  </si>
  <si>
    <t>EL25</t>
  </si>
  <si>
    <t xml:space="preserve"> Gaigaļi - Valsts mežs</t>
  </si>
  <si>
    <t>C100314600005</t>
  </si>
  <si>
    <t>EL05</t>
  </si>
  <si>
    <t xml:space="preserve"> Lazdāres - Juklāni</t>
  </si>
  <si>
    <t>C100314600022</t>
  </si>
  <si>
    <t>EL22</t>
  </si>
  <si>
    <t xml:space="preserve"> Ozoli - Kozuļi</t>
  </si>
  <si>
    <t>C100314600002</t>
  </si>
  <si>
    <t>EL02</t>
  </si>
  <si>
    <t xml:space="preserve"> Ceriņi - Klauži</t>
  </si>
  <si>
    <t>C100314600003</t>
  </si>
  <si>
    <t>EL03</t>
  </si>
  <si>
    <t xml:space="preserve"> Krastkalni-Palejas</t>
  </si>
  <si>
    <t>C100314600020</t>
  </si>
  <si>
    <t>EL20</t>
  </si>
  <si>
    <t xml:space="preserve"> Partizāni - Gaigaļi</t>
  </si>
  <si>
    <t>C100314600009</t>
  </si>
  <si>
    <t>EL09</t>
  </si>
  <si>
    <t xml:space="preserve"> Dukurāni - Rudži</t>
  </si>
  <si>
    <t>C100314600008</t>
  </si>
  <si>
    <t>EL08</t>
  </si>
  <si>
    <t xml:space="preserve"> Sīļi - Aizkārkļi</t>
  </si>
  <si>
    <t>C100314600015</t>
  </si>
  <si>
    <t>EL15</t>
  </si>
  <si>
    <t xml:space="preserve"> Veikals - Ezerieši - Dzelmes - Ancāni</t>
  </si>
  <si>
    <t>C100314600019</t>
  </si>
  <si>
    <t>EL19</t>
  </si>
  <si>
    <t xml:space="preserve"> Vizuļi - Partizāni</t>
  </si>
  <si>
    <t>C100314600027</t>
  </si>
  <si>
    <t>EL27</t>
  </si>
  <si>
    <t>Uplejas ceļš</t>
  </si>
  <si>
    <t>56580060147    56580060037</t>
  </si>
  <si>
    <t>Dižozolu iela</t>
  </si>
  <si>
    <t>Meža iela</t>
  </si>
  <si>
    <t>Susējas iela</t>
  </si>
  <si>
    <t>Dārza iela</t>
  </si>
  <si>
    <t>D100314600001</t>
  </si>
  <si>
    <t>D100314600002</t>
  </si>
  <si>
    <t>D100314600003</t>
  </si>
  <si>
    <t>D100314600004</t>
  </si>
  <si>
    <t>D100314600005</t>
  </si>
  <si>
    <t>Rites pagasts</t>
  </si>
  <si>
    <t>Elkšņu ciems</t>
  </si>
  <si>
    <t>VI16</t>
  </si>
  <si>
    <t>C100315800034</t>
  </si>
  <si>
    <t>A100315300010</t>
  </si>
  <si>
    <t>RI10</t>
  </si>
  <si>
    <t xml:space="preserve"> Audzes - Kalvāni</t>
  </si>
  <si>
    <t>A100315300018</t>
  </si>
  <si>
    <t>RI18</t>
  </si>
  <si>
    <t xml:space="preserve"> Avotiņi - Ratulāni</t>
  </si>
  <si>
    <t>A100315300015</t>
  </si>
  <si>
    <t>RI15</t>
  </si>
  <si>
    <t xml:space="preserve"> Cīruļi - Rutuļi</t>
  </si>
  <si>
    <t>A100315300013</t>
  </si>
  <si>
    <t>RI13</t>
  </si>
  <si>
    <t xml:space="preserve"> Baloži - Pūteļi</t>
  </si>
  <si>
    <t>A100315300003</t>
  </si>
  <si>
    <t>RI03</t>
  </si>
  <si>
    <t xml:space="preserve"> Dīvules - Tautas skola</t>
  </si>
  <si>
    <t>A100315300016</t>
  </si>
  <si>
    <t>RI16</t>
  </si>
  <si>
    <t xml:space="preserve"> Dobrēni - Rozes</t>
  </si>
  <si>
    <t>A100315300014</t>
  </si>
  <si>
    <t>RI14</t>
  </si>
  <si>
    <t xml:space="preserve"> Gaigaļi - Imanti</t>
  </si>
  <si>
    <t>A100315300002</t>
  </si>
  <si>
    <t>RI02</t>
  </si>
  <si>
    <t xml:space="preserve"> Grāvīši - Tiltiņi</t>
  </si>
  <si>
    <t>A100315300004</t>
  </si>
  <si>
    <t>RI04</t>
  </si>
  <si>
    <t xml:space="preserve"> Kalniņi - Audzes</t>
  </si>
  <si>
    <t>A100315300005</t>
  </si>
  <si>
    <t>RI05</t>
  </si>
  <si>
    <t xml:space="preserve"> Kalniņi - Zariņi - Dainas</t>
  </si>
  <si>
    <t>A100315300011</t>
  </si>
  <si>
    <t>RI11</t>
  </si>
  <si>
    <t xml:space="preserve"> Kalvāni - Žagūni</t>
  </si>
  <si>
    <t>A100315300006</t>
  </si>
  <si>
    <t>RI06</t>
  </si>
  <si>
    <t xml:space="preserve"> Ķīseļi - Muitnieki</t>
  </si>
  <si>
    <t>A100315300012</t>
  </si>
  <si>
    <t>RI12</t>
  </si>
  <si>
    <t xml:space="preserve"> Pīlādži - Smiltnieki</t>
  </si>
  <si>
    <t>A100315300001</t>
  </si>
  <si>
    <t>RI01</t>
  </si>
  <si>
    <t xml:space="preserve"> Spodri - Tiltiņi</t>
  </si>
  <si>
    <t>A100315300008</t>
  </si>
  <si>
    <t>RI08</t>
  </si>
  <si>
    <t xml:space="preserve"> Osāni - Reicāni</t>
  </si>
  <si>
    <t>B100315300009</t>
  </si>
  <si>
    <t>RI09</t>
  </si>
  <si>
    <t xml:space="preserve"> Akotiņi - Drīzumi</t>
  </si>
  <si>
    <t>B100315300017</t>
  </si>
  <si>
    <t>RI17</t>
  </si>
  <si>
    <t xml:space="preserve"> Odiņi - Dārdzāni</t>
  </si>
  <si>
    <t>B100315300007</t>
  </si>
  <si>
    <t>RI07</t>
  </si>
  <si>
    <t xml:space="preserve"> Reicāni - Malenieki</t>
  </si>
  <si>
    <t>C200315300019</t>
  </si>
  <si>
    <t>RI19</t>
  </si>
  <si>
    <t>Bruņinieki - Pormaļi</t>
  </si>
  <si>
    <t>C100315300020</t>
  </si>
  <si>
    <t>RI20</t>
  </si>
  <si>
    <t>Pļaviņas-Lazdāres</t>
  </si>
  <si>
    <t>56800040195
56800040196
56800040139
56800040038
56800040115
56800040112
56800040024</t>
  </si>
  <si>
    <t>Saukas pagasts</t>
  </si>
  <si>
    <t>A100315600004</t>
  </si>
  <si>
    <t>SA04</t>
  </si>
  <si>
    <t>Bajāri-Grabažāni</t>
  </si>
  <si>
    <t>A100315600001</t>
  </si>
  <si>
    <t>SA01</t>
  </si>
  <si>
    <t>Baloži- Meža Balceri</t>
  </si>
  <si>
    <t>A100315600002</t>
  </si>
  <si>
    <t>SA02</t>
  </si>
  <si>
    <t>Dūņupe- Vecumi- Lauka Zalači</t>
  </si>
  <si>
    <t>A100315600008</t>
  </si>
  <si>
    <t>SA08</t>
  </si>
  <si>
    <t>Dzeņi -Brīdāgi</t>
  </si>
  <si>
    <t>A100315600007</t>
  </si>
  <si>
    <t>SA07</t>
  </si>
  <si>
    <t>Grabažāni-Sauka</t>
  </si>
  <si>
    <t>A100315600006</t>
  </si>
  <si>
    <t>SA06</t>
  </si>
  <si>
    <t>Kapeles-Grabažāni-Baznīca</t>
  </si>
  <si>
    <t>A100315600009</t>
  </si>
  <si>
    <t>SA09</t>
  </si>
  <si>
    <t>Niedras- Prodiņi</t>
  </si>
  <si>
    <t>A100315600003</t>
  </si>
  <si>
    <t>SA03</t>
  </si>
  <si>
    <t>Odzāni- Pālāni- Lejas Dindzāni</t>
  </si>
  <si>
    <t>A200315600016</t>
  </si>
  <si>
    <t>SA16</t>
  </si>
  <si>
    <t>Straumes-Malenieki</t>
  </si>
  <si>
    <t>A100315600010</t>
  </si>
  <si>
    <t>SA10</t>
  </si>
  <si>
    <t>Vilciņi- Ceriņi</t>
  </si>
  <si>
    <t>A100315600005</t>
  </si>
  <si>
    <t>SA05</t>
  </si>
  <si>
    <t>Ozoliņi- Ķēķāni- Zīlāni</t>
  </si>
  <si>
    <t>A100315600035</t>
  </si>
  <si>
    <t>SA35</t>
  </si>
  <si>
    <t>Centra ceļš</t>
  </si>
  <si>
    <t>56880060150
56880060169
56880060144
56880060107
56880060108
56800060109
56880060140
56880060124
56880060124</t>
  </si>
  <si>
    <t>B100315600012</t>
  </si>
  <si>
    <t>SA12</t>
  </si>
  <si>
    <t xml:space="preserve"> Guntari - Gailīši</t>
  </si>
  <si>
    <t>B100315600014</t>
  </si>
  <si>
    <t>SA14</t>
  </si>
  <si>
    <t xml:space="preserve"> Ķoniņi - Dzintari - Krustojums</t>
  </si>
  <si>
    <t>B100315600011</t>
  </si>
  <si>
    <t>SA11</t>
  </si>
  <si>
    <t xml:space="preserve"> Vidupes - Stūrīši - Šmites</t>
  </si>
  <si>
    <t>B100315600027</t>
  </si>
  <si>
    <t>SA27</t>
  </si>
  <si>
    <t>Brieži - Rutki</t>
  </si>
  <si>
    <t>B100315600013</t>
  </si>
  <si>
    <t>SA13</t>
  </si>
  <si>
    <t xml:space="preserve"> Vilnīši - Markudāni</t>
  </si>
  <si>
    <t>B100315600015</t>
  </si>
  <si>
    <t>SA15</t>
  </si>
  <si>
    <t xml:space="preserve"> Zīlāni - Eglāres</t>
  </si>
  <si>
    <t>B100315600026</t>
  </si>
  <si>
    <t>SA26</t>
  </si>
  <si>
    <t>Pievedceļš Saukas skolai</t>
  </si>
  <si>
    <t>C200315600025</t>
  </si>
  <si>
    <t>SA25</t>
  </si>
  <si>
    <t xml:space="preserve"> Bruņinieki - Pormaļi</t>
  </si>
  <si>
    <t>C100315600023</t>
  </si>
  <si>
    <t>SA23</t>
  </si>
  <si>
    <t xml:space="preserve"> Ezeriņu ceļš</t>
  </si>
  <si>
    <t>C100315600022</t>
  </si>
  <si>
    <t>SA22</t>
  </si>
  <si>
    <t xml:space="preserve"> Šoseja - Bāze</t>
  </si>
  <si>
    <t>C100315600024</t>
  </si>
  <si>
    <t>SA24</t>
  </si>
  <si>
    <t xml:space="preserve"> Šoseja - Alšāni</t>
  </si>
  <si>
    <t>C100315600018</t>
  </si>
  <si>
    <t>SA18</t>
  </si>
  <si>
    <t xml:space="preserve"> Šoseja - Skosas</t>
  </si>
  <si>
    <t>C100315600017</t>
  </si>
  <si>
    <t>SA17</t>
  </si>
  <si>
    <t xml:space="preserve"> Šoseja - Upmaļi</t>
  </si>
  <si>
    <t>C100315600019</t>
  </si>
  <si>
    <t>SA19</t>
  </si>
  <si>
    <t xml:space="preserve"> Šoseja - Zalači</t>
  </si>
  <si>
    <t>C100315600021</t>
  </si>
  <si>
    <t>SA21</t>
  </si>
  <si>
    <t xml:space="preserve"> Šoseja - Kalte</t>
  </si>
  <si>
    <t>C100315600031</t>
  </si>
  <si>
    <t>SA31</t>
  </si>
  <si>
    <t>Lone-Greķāni</t>
  </si>
  <si>
    <t>C100315600034</t>
  </si>
  <si>
    <t>SA34</t>
  </si>
  <si>
    <t>Palāni-Dzintras</t>
  </si>
  <si>
    <t>C100315600032</t>
  </si>
  <si>
    <t>SA32</t>
  </si>
  <si>
    <t>Lone-Palsāni</t>
  </si>
  <si>
    <t>C100315600033</t>
  </si>
  <si>
    <t>SA33</t>
  </si>
  <si>
    <t>Lone-Podi</t>
  </si>
  <si>
    <t>C200315600028</t>
  </si>
  <si>
    <t>SA28</t>
  </si>
  <si>
    <t>Jūsmaļi-Elkšņu pagasta robeža</t>
  </si>
  <si>
    <t>C200315600029</t>
  </si>
  <si>
    <t>SA29</t>
  </si>
  <si>
    <t>Klūgas-Lejas Rimšāni</t>
  </si>
  <si>
    <t>C200315600030</t>
  </si>
  <si>
    <t>SA30</t>
  </si>
  <si>
    <t>Lejas Arendzāni-Upmalas</t>
  </si>
  <si>
    <t>56880040012
56880040185
56880040232</t>
  </si>
  <si>
    <t>56880030016
56880030011
56880030006
56880030101</t>
  </si>
  <si>
    <t>56880040012
56880040231
56880040232
56880040239</t>
  </si>
  <si>
    <t>56880060085
56880060113
56880060151
56880060165</t>
  </si>
  <si>
    <t>56880020011
56880020021
56880020005</t>
  </si>
  <si>
    <t>56880060063
56880060071
56880060112
56800060072</t>
  </si>
  <si>
    <t>D100315600001</t>
  </si>
  <si>
    <t>Kalna iela</t>
  </si>
  <si>
    <t>D100315600002</t>
  </si>
  <si>
    <t>Upes iela</t>
  </si>
  <si>
    <t>D100315600003</t>
  </si>
  <si>
    <t>Ezera iela</t>
  </si>
  <si>
    <t>586741.980         238297.634</t>
  </si>
  <si>
    <t>D100315600004</t>
  </si>
  <si>
    <t>Dūņupes iela</t>
  </si>
  <si>
    <t>D100315600005</t>
  </si>
  <si>
    <t>Saukas ciems</t>
  </si>
  <si>
    <t>Lones ciems</t>
  </si>
  <si>
    <t>D100315300001</t>
  </si>
  <si>
    <t>D100315300002</t>
  </si>
  <si>
    <t>D100315300003</t>
  </si>
  <si>
    <t>D100315300004</t>
  </si>
  <si>
    <t>D100315300005</t>
  </si>
  <si>
    <t>D100315300006</t>
  </si>
  <si>
    <t>D100315300007</t>
  </si>
  <si>
    <t>Cīruļu iela</t>
  </si>
  <si>
    <t>Druviņu iela</t>
  </si>
  <si>
    <t>Rožu iela</t>
  </si>
  <si>
    <t>Pļaviņu iela</t>
  </si>
  <si>
    <t>56800040198
56800040122
56800040197</t>
  </si>
  <si>
    <t>Cīruļu ciems</t>
  </si>
  <si>
    <t>Aknīstes pagasts</t>
  </si>
  <si>
    <t>A100314000001</t>
  </si>
  <si>
    <t>AK01</t>
  </si>
  <si>
    <t>Darbnīcas-Spīdolas-Censoņi</t>
  </si>
  <si>
    <t>A100314000003</t>
  </si>
  <si>
    <t>AK03</t>
  </si>
  <si>
    <t>Kalniņi-Censoņi</t>
  </si>
  <si>
    <t>A100314000004</t>
  </si>
  <si>
    <t>AK04</t>
  </si>
  <si>
    <t>14.CRBP-Censoņi</t>
  </si>
  <si>
    <t>A100314000005</t>
  </si>
  <si>
    <t>AK05</t>
  </si>
  <si>
    <t>Ķiķēni-Brenčusēta</t>
  </si>
  <si>
    <t>A100314000006</t>
  </si>
  <si>
    <t>AK06</t>
  </si>
  <si>
    <t>Zvaigznes-Mārtiņsētas</t>
  </si>
  <si>
    <t>A100314000007</t>
  </si>
  <si>
    <t>AK07</t>
  </si>
  <si>
    <t>Rūķīši-Akmentiņi</t>
  </si>
  <si>
    <t>A100314000018</t>
  </si>
  <si>
    <t>AK18</t>
  </si>
  <si>
    <t>Ošiņi-Sarmas</t>
  </si>
  <si>
    <t>A100314000022</t>
  </si>
  <si>
    <t>AK22</t>
  </si>
  <si>
    <t>Kaktiņi-Stariņi</t>
  </si>
  <si>
    <t>A100314000026</t>
  </si>
  <si>
    <t>AK26</t>
  </si>
  <si>
    <t>Ceļmaļi-Dzintari</t>
  </si>
  <si>
    <t>A100314000031</t>
  </si>
  <si>
    <t>AK31</t>
  </si>
  <si>
    <t>Lazdas-Krustceļi</t>
  </si>
  <si>
    <t>A200314000034</t>
  </si>
  <si>
    <t>AK34</t>
  </si>
  <si>
    <t>Daugaviņas-Jaunzemi</t>
  </si>
  <si>
    <t>A100314000040</t>
  </si>
  <si>
    <t>AK40</t>
  </si>
  <si>
    <t>Vilkupe-Priedāji</t>
  </si>
  <si>
    <t>B100314000009</t>
  </si>
  <si>
    <t>AK09</t>
  </si>
  <si>
    <t>Kalnaraupi-Silaraupi</t>
  </si>
  <si>
    <t>B100314000010</t>
  </si>
  <si>
    <t>AK10</t>
  </si>
  <si>
    <t>Aizkārkļi-Vilciņi</t>
  </si>
  <si>
    <t>B100314000015</t>
  </si>
  <si>
    <t>AK15</t>
  </si>
  <si>
    <t>Aizkārkļi-Ulasi</t>
  </si>
  <si>
    <t>B100314000021</t>
  </si>
  <si>
    <t>AK21</t>
  </si>
  <si>
    <t>Kaņepaites-Kaktiņi</t>
  </si>
  <si>
    <t>B100314000027</t>
  </si>
  <si>
    <t>AK27</t>
  </si>
  <si>
    <t>Gaujas-Radžupes</t>
  </si>
  <si>
    <t>B100314000029</t>
  </si>
  <si>
    <t>AK29</t>
  </si>
  <si>
    <t>Radzes-Plūdoņi</t>
  </si>
  <si>
    <t>B100314000033</t>
  </si>
  <si>
    <t>AK33</t>
  </si>
  <si>
    <t>Plikši-Austrumi</t>
  </si>
  <si>
    <t>B100314000039</t>
  </si>
  <si>
    <t>AK39</t>
  </si>
  <si>
    <t>Pāvulānu karjers</t>
  </si>
  <si>
    <t>B100314000046</t>
  </si>
  <si>
    <t>AK46</t>
  </si>
  <si>
    <t>Vīganti-Krūkļi</t>
  </si>
  <si>
    <t>C100314000008</t>
  </si>
  <si>
    <t>AK08</t>
  </si>
  <si>
    <t>Viesturi-Bruži</t>
  </si>
  <si>
    <t>C100314000011</t>
  </si>
  <si>
    <t>AK11</t>
  </si>
  <si>
    <t>Tunķeļu kapi</t>
  </si>
  <si>
    <t>C100314000012</t>
  </si>
  <si>
    <t>AK12</t>
  </si>
  <si>
    <t>Vendeļi-Virzas</t>
  </si>
  <si>
    <t>C100314000013</t>
  </si>
  <si>
    <t>AK13</t>
  </si>
  <si>
    <t>Radžupes-Mauriņi</t>
  </si>
  <si>
    <t>C100314000014</t>
  </si>
  <si>
    <t>AK14</t>
  </si>
  <si>
    <t>Venti-Ardāni II</t>
  </si>
  <si>
    <t>C100314000016</t>
  </si>
  <si>
    <t>AK16</t>
  </si>
  <si>
    <t>Skārdupītes-Ūdenāni</t>
  </si>
  <si>
    <t>C100314000017</t>
  </si>
  <si>
    <t>AK17</t>
  </si>
  <si>
    <t>Navicki-Vībāni</t>
  </si>
  <si>
    <t>C100314000023</t>
  </si>
  <si>
    <t>AK23</t>
  </si>
  <si>
    <t>Indrānu ferma</t>
  </si>
  <si>
    <t>C100314000024</t>
  </si>
  <si>
    <t>AK24</t>
  </si>
  <si>
    <t>Elsītes ceļš</t>
  </si>
  <si>
    <t>C100314000025</t>
  </si>
  <si>
    <t>AK25</t>
  </si>
  <si>
    <t>Ceļmaļi-Meženieki</t>
  </si>
  <si>
    <t>C100314000030</t>
  </si>
  <si>
    <t>AK30</t>
  </si>
  <si>
    <t>Ceļmaļi-Radzes</t>
  </si>
  <si>
    <t>C100314000035</t>
  </si>
  <si>
    <t>AK35</t>
  </si>
  <si>
    <t>Skursteņkroga ceļš</t>
  </si>
  <si>
    <t>C100314000036</t>
  </si>
  <si>
    <t>AK36</t>
  </si>
  <si>
    <t>Ziemeļu ceļš</t>
  </si>
  <si>
    <t>C100314000038</t>
  </si>
  <si>
    <t>AK38</t>
  </si>
  <si>
    <t>Kraujas-Laipas</t>
  </si>
  <si>
    <t>C100314000019</t>
  </si>
  <si>
    <t>AK19</t>
  </si>
  <si>
    <t>Birziņu ceļš</t>
  </si>
  <si>
    <t>C100314000041</t>
  </si>
  <si>
    <t>AK41</t>
  </si>
  <si>
    <t>Birznieku ceļš</t>
  </si>
  <si>
    <t>C100314000042</t>
  </si>
  <si>
    <t>AK42</t>
  </si>
  <si>
    <t>Kupči-Ozolkalni</t>
  </si>
  <si>
    <t>C100314000043</t>
  </si>
  <si>
    <t>AK43</t>
  </si>
  <si>
    <t>Priedes-Kaļķinieki</t>
  </si>
  <si>
    <t>C100314000044</t>
  </si>
  <si>
    <t>AK44</t>
  </si>
  <si>
    <t>Rūķīšu ceļš</t>
  </si>
  <si>
    <t>C100314000045</t>
  </si>
  <si>
    <t>AK45</t>
  </si>
  <si>
    <t>Pasusējas ceļš</t>
  </si>
  <si>
    <t>C200314000020</t>
  </si>
  <si>
    <t>AK20</t>
  </si>
  <si>
    <t>Kokles - Susējas baloži</t>
  </si>
  <si>
    <t>C100314000047</t>
  </si>
  <si>
    <t>AK47</t>
  </si>
  <si>
    <t>Pampāļi - Bitenieki</t>
  </si>
  <si>
    <t>228936,51            604292,61</t>
  </si>
  <si>
    <t>Asares pagasts</t>
  </si>
  <si>
    <t>A100314100007</t>
  </si>
  <si>
    <t>AS07</t>
  </si>
  <si>
    <t>Vilciņi-Papališķi</t>
  </si>
  <si>
    <t>A100314100008</t>
  </si>
  <si>
    <t>AS08</t>
  </si>
  <si>
    <t>Asare-Vilkupīte</t>
  </si>
  <si>
    <t>A100314100009</t>
  </si>
  <si>
    <t>AS09</t>
  </si>
  <si>
    <t>Aveņi-Jansoni</t>
  </si>
  <si>
    <t>A100314100010</t>
  </si>
  <si>
    <t>AS10</t>
  </si>
  <si>
    <t>Vairogi-Patmalnieki</t>
  </si>
  <si>
    <t>A100314100011</t>
  </si>
  <si>
    <t>AS11</t>
  </si>
  <si>
    <t>Smilgas-Lukstiņi</t>
  </si>
  <si>
    <t>A100314100012</t>
  </si>
  <si>
    <t>AS12</t>
  </si>
  <si>
    <t>Dangas-Viļņi</t>
  </si>
  <si>
    <t>A100314100019</t>
  </si>
  <si>
    <t>AS19</t>
  </si>
  <si>
    <t>Zalves-Birzes</t>
  </si>
  <si>
    <t>A100314100021</t>
  </si>
  <si>
    <t>AS21</t>
  </si>
  <si>
    <t>Tauriņi-Vanagi</t>
  </si>
  <si>
    <t>A100314100028</t>
  </si>
  <si>
    <t>AS28</t>
  </si>
  <si>
    <t>Lupīnas-Birznieki</t>
  </si>
  <si>
    <t>A100314100029</t>
  </si>
  <si>
    <t>AS29</t>
  </si>
  <si>
    <t>Vējkalni-tornis</t>
  </si>
  <si>
    <t>A100314100030</t>
  </si>
  <si>
    <t>AS30</t>
  </si>
  <si>
    <t>Lāčupītes-skola</t>
  </si>
  <si>
    <t>A100314100031</t>
  </si>
  <si>
    <t>AS31</t>
  </si>
  <si>
    <t>Siliņi-Lāčupītes</t>
  </si>
  <si>
    <t>A100314100032</t>
  </si>
  <si>
    <t>AS32</t>
  </si>
  <si>
    <t>Maiņas-baznīca</t>
  </si>
  <si>
    <t>A100314100033</t>
  </si>
  <si>
    <t>AS33</t>
  </si>
  <si>
    <t>Parks-Dienvidi</t>
  </si>
  <si>
    <t>A100314100043</t>
  </si>
  <si>
    <t>AS43</t>
  </si>
  <si>
    <t>Pilskalni-Lielceļš</t>
  </si>
  <si>
    <t>A100314100046</t>
  </si>
  <si>
    <t>AS46</t>
  </si>
  <si>
    <t>Rīti-Jaunozoli</t>
  </si>
  <si>
    <t>B100314100003</t>
  </si>
  <si>
    <t>AS03</t>
  </si>
  <si>
    <t>Dominieki-Kapteiņi</t>
  </si>
  <si>
    <t>B100314100004</t>
  </si>
  <si>
    <t>AS04</t>
  </si>
  <si>
    <t>Tauriņi-Upītes</t>
  </si>
  <si>
    <t>B100314100005</t>
  </si>
  <si>
    <t>AS05</t>
  </si>
  <si>
    <t>Pumpuri-Sudrabi</t>
  </si>
  <si>
    <t>B100314100006</t>
  </si>
  <si>
    <t>AS06</t>
  </si>
  <si>
    <t>Sudrabi-Mežarāji</t>
  </si>
  <si>
    <t>B100314100013</t>
  </si>
  <si>
    <t>AS13</t>
  </si>
  <si>
    <t>Bubuļi-Lielakmeņi</t>
  </si>
  <si>
    <t>B100314100015</t>
  </si>
  <si>
    <t>AS15</t>
  </si>
  <si>
    <t>Graudiņi-Mežs</t>
  </si>
  <si>
    <t>B100314100022</t>
  </si>
  <si>
    <t>AS22</t>
  </si>
  <si>
    <t>Darbnīcas-Ozoli</t>
  </si>
  <si>
    <t>B100314100026</t>
  </si>
  <si>
    <t>AS26</t>
  </si>
  <si>
    <t>Rīti-Vecozoli</t>
  </si>
  <si>
    <t>B100314100027</t>
  </si>
  <si>
    <t>AS27</t>
  </si>
  <si>
    <t>Rīti-Saimniecības ēkas</t>
  </si>
  <si>
    <t>B100314100034</t>
  </si>
  <si>
    <t>AS34</t>
  </si>
  <si>
    <t>Dienvidi-Grantsbedres</t>
  </si>
  <si>
    <t>B100314100035</t>
  </si>
  <si>
    <t>AS35</t>
  </si>
  <si>
    <t>Brīvzemnieki-Teikas</t>
  </si>
  <si>
    <t>B100314100036</t>
  </si>
  <si>
    <t>AS36</t>
  </si>
  <si>
    <t>Laimiņas-Grantsbedres</t>
  </si>
  <si>
    <t>B100314100037</t>
  </si>
  <si>
    <t>AS37</t>
  </si>
  <si>
    <t>Sarmas-Vējiņi</t>
  </si>
  <si>
    <t>AS38</t>
  </si>
  <si>
    <t>Jaunviesturi-Lejas</t>
  </si>
  <si>
    <t>B100314100039</t>
  </si>
  <si>
    <t>AS39</t>
  </si>
  <si>
    <t>Brīvzemnieki-Plūmītes</t>
  </si>
  <si>
    <t>B100314100042</t>
  </si>
  <si>
    <t>AS42</t>
  </si>
  <si>
    <t>Templis-Tempļa kalns</t>
  </si>
  <si>
    <t>222589,57            615772,20</t>
  </si>
  <si>
    <t>C100314100001</t>
  </si>
  <si>
    <t>AS01</t>
  </si>
  <si>
    <t>Asare-akas</t>
  </si>
  <si>
    <t>C100314100002</t>
  </si>
  <si>
    <t>AS02</t>
  </si>
  <si>
    <t>Bruģītis-Kalpaki</t>
  </si>
  <si>
    <t>C100314100014</t>
  </si>
  <si>
    <t>AS14</t>
  </si>
  <si>
    <t>Bubuļi-Grantsbedres</t>
  </si>
  <si>
    <t>C100314100016</t>
  </si>
  <si>
    <t>AS16</t>
  </si>
  <si>
    <t>Aveņi-Skujas</t>
  </si>
  <si>
    <t>C100314100017</t>
  </si>
  <si>
    <t>AS17</t>
  </si>
  <si>
    <t>Rāznas-Smilgas</t>
  </si>
  <si>
    <t>C100314100018</t>
  </si>
  <si>
    <t>AS18</t>
  </si>
  <si>
    <t>Smilgas-Bērzaine</t>
  </si>
  <si>
    <t>C100314100020</t>
  </si>
  <si>
    <t>AS20</t>
  </si>
  <si>
    <t>Valdiņi-Smilgas</t>
  </si>
  <si>
    <t>C100314100023</t>
  </si>
  <si>
    <t>AS23</t>
  </si>
  <si>
    <t>Avoti-Grantiņi</t>
  </si>
  <si>
    <t>C100314100024</t>
  </si>
  <si>
    <t>AS24</t>
  </si>
  <si>
    <t>Liepiņas-Lejasbērzi</t>
  </si>
  <si>
    <t>C100314100025</t>
  </si>
  <si>
    <t>AS25</t>
  </si>
  <si>
    <t>Braži-Urbāni</t>
  </si>
  <si>
    <t>C100314100041</t>
  </si>
  <si>
    <t>AS41</t>
  </si>
  <si>
    <t>Ceļinieki-Zīlītes</t>
  </si>
  <si>
    <t>C100314100040</t>
  </si>
  <si>
    <t>AS40</t>
  </si>
  <si>
    <t>Indrāni-Reiņi</t>
  </si>
  <si>
    <t>C100314100044</t>
  </si>
  <si>
    <t>AS44</t>
  </si>
  <si>
    <t>Ancene-akas</t>
  </si>
  <si>
    <t>Gārsenes pagasts</t>
  </si>
  <si>
    <t>A200314700001</t>
  </si>
  <si>
    <t>GA01</t>
  </si>
  <si>
    <t>Krāces-Aknīstes pils</t>
  </si>
  <si>
    <t>A100314700002</t>
  </si>
  <si>
    <t>GA02</t>
  </si>
  <si>
    <t>Gārsene-Kraujas</t>
  </si>
  <si>
    <t>A100314700023</t>
  </si>
  <si>
    <t>GA23</t>
  </si>
  <si>
    <t>Dimanti-Ēdnīca</t>
  </si>
  <si>
    <t>A100314700034</t>
  </si>
  <si>
    <t>GA34</t>
  </si>
  <si>
    <t>Akāciju ceļš</t>
  </si>
  <si>
    <t>B100314700003</t>
  </si>
  <si>
    <t>GA03</t>
  </si>
  <si>
    <t>Kalni-Krāces</t>
  </si>
  <si>
    <t>B100314700004</t>
  </si>
  <si>
    <t>GA04</t>
  </si>
  <si>
    <t>Oši-Smiltnieki-Pērles</t>
  </si>
  <si>
    <t>B100314700005</t>
  </si>
  <si>
    <t>GA05</t>
  </si>
  <si>
    <t>Kukalēni-Zīlēni-Purenes</t>
  </si>
  <si>
    <t>B100314700006</t>
  </si>
  <si>
    <t>GA06</t>
  </si>
  <si>
    <t>Gārsene-Bajāri</t>
  </si>
  <si>
    <t>B100314700007</t>
  </si>
  <si>
    <t>GA07</t>
  </si>
  <si>
    <t>Gārsene-Jaunmuiža-Irbes</t>
  </si>
  <si>
    <t>B100314700008</t>
  </si>
  <si>
    <t>GA08</t>
  </si>
  <si>
    <t>Tamaņi-Zīlēni</t>
  </si>
  <si>
    <t>B100314700022</t>
  </si>
  <si>
    <t>GA22</t>
  </si>
  <si>
    <t>Lejasgāršas-Gāršas</t>
  </si>
  <si>
    <t>B100314700024</t>
  </si>
  <si>
    <t>GA24</t>
  </si>
  <si>
    <t>Līvānu māju ceļš</t>
  </si>
  <si>
    <t>B100314700025</t>
  </si>
  <si>
    <t>GA25</t>
  </si>
  <si>
    <t>Madaru ceļš</t>
  </si>
  <si>
    <t>B100314700028</t>
  </si>
  <si>
    <t>GA28</t>
  </si>
  <si>
    <t>Paspārnes ceļš</t>
  </si>
  <si>
    <t>B100314700030</t>
  </si>
  <si>
    <t>GA30</t>
  </si>
  <si>
    <t>Kaltes ceļš</t>
  </si>
  <si>
    <t>B100314700033</t>
  </si>
  <si>
    <t>GA33</t>
  </si>
  <si>
    <t>Dzirnavu ceļš</t>
  </si>
  <si>
    <t>B100314700029</t>
  </si>
  <si>
    <t>GA29</t>
  </si>
  <si>
    <t>Dimantu ceļš</t>
  </si>
  <si>
    <t xml:space="preserve">56620030338
</t>
  </si>
  <si>
    <t>C200314700009</t>
  </si>
  <si>
    <t>GA09</t>
  </si>
  <si>
    <t>Krāces-Avotiņi</t>
  </si>
  <si>
    <t>C100314700010</t>
  </si>
  <si>
    <t>GA10</t>
  </si>
  <si>
    <t>Ausekļi-Straumes</t>
  </si>
  <si>
    <t>C100314700011</t>
  </si>
  <si>
    <t>GA11</t>
  </si>
  <si>
    <t>Ezernieki-Peldētava</t>
  </si>
  <si>
    <t>C100314700012</t>
  </si>
  <si>
    <t>GA12</t>
  </si>
  <si>
    <t>Zeltiņi-Tiltiņi</t>
  </si>
  <si>
    <t>C100314700013</t>
  </si>
  <si>
    <t>GA13</t>
  </si>
  <si>
    <t>Caunes-Pāvulānu karjers</t>
  </si>
  <si>
    <t>C100314700014</t>
  </si>
  <si>
    <t>GA14</t>
  </si>
  <si>
    <t>Jaunmuiža-Rubeņi</t>
  </si>
  <si>
    <t>C100314700015</t>
  </si>
  <si>
    <t>GA15</t>
  </si>
  <si>
    <t>Kalniņi-Šķūņi</t>
  </si>
  <si>
    <t>C100314700016</t>
  </si>
  <si>
    <t>GA16</t>
  </si>
  <si>
    <t>Miezīši-Izgāztuve</t>
  </si>
  <si>
    <t>C100314700017</t>
  </si>
  <si>
    <t>GA17</t>
  </si>
  <si>
    <t>Liepkalni-Sāra kalni</t>
  </si>
  <si>
    <t>C100314700018</t>
  </si>
  <si>
    <t>GA18</t>
  </si>
  <si>
    <t>Vārnas-Jaunstiebriņi-Robežas</t>
  </si>
  <si>
    <t>C100314700019</t>
  </si>
  <si>
    <t>GA19</t>
  </si>
  <si>
    <t>Indāni-Smilgas</t>
  </si>
  <si>
    <t>C100314700020</t>
  </si>
  <si>
    <t>GA20</t>
  </si>
  <si>
    <t>Vilēni-Smilgas</t>
  </si>
  <si>
    <t>C100314700021</t>
  </si>
  <si>
    <t>GA21</t>
  </si>
  <si>
    <t>Kabatu ceļš</t>
  </si>
  <si>
    <t>C100314700031</t>
  </si>
  <si>
    <t>GA31</t>
  </si>
  <si>
    <t>Gatves ceļš</t>
  </si>
  <si>
    <t>C100314700032</t>
  </si>
  <si>
    <t>GA32</t>
  </si>
  <si>
    <t>Ganu ceļš</t>
  </si>
  <si>
    <t>C100314700027</t>
  </si>
  <si>
    <t>GA27</t>
  </si>
  <si>
    <t>Kartupeļu šķirotava-Bebri</t>
  </si>
  <si>
    <t>C200314700026</t>
  </si>
  <si>
    <t>GA26</t>
  </si>
  <si>
    <t>Kalni-Kokles</t>
  </si>
  <si>
    <t>C100314700035</t>
  </si>
  <si>
    <t>GA35</t>
  </si>
  <si>
    <t>Mierlauki-Gateris</t>
  </si>
  <si>
    <t>Salas pagasts</t>
  </si>
  <si>
    <t>A200315500001</t>
  </si>
  <si>
    <t>SL01</t>
  </si>
  <si>
    <t xml:space="preserve"> Skudras - Galejas - Leicāni</t>
  </si>
  <si>
    <t>A100315500002</t>
  </si>
  <si>
    <t>SL02</t>
  </si>
  <si>
    <t xml:space="preserve"> Randoti - Līgotnes</t>
  </si>
  <si>
    <t>A100315500003</t>
  </si>
  <si>
    <t>SL03</t>
  </si>
  <si>
    <t xml:space="preserve"> Kaļķi - Lauri</t>
  </si>
  <si>
    <t>A100315500004</t>
  </si>
  <si>
    <t>SL04</t>
  </si>
  <si>
    <t xml:space="preserve"> Dorškāni - Jaunbrēķi</t>
  </si>
  <si>
    <t>A100315500005</t>
  </si>
  <si>
    <t>SL05</t>
  </si>
  <si>
    <t xml:space="preserve"> Kurši - Tilti</t>
  </si>
  <si>
    <t>A100315500006</t>
  </si>
  <si>
    <t>SL06</t>
  </si>
  <si>
    <t xml:space="preserve"> Plānlejas - Putnukalni</t>
  </si>
  <si>
    <t>A100315500007</t>
  </si>
  <si>
    <t>SL07</t>
  </si>
  <si>
    <t xml:space="preserve"> Dārznieklauks - Mežindrāni</t>
  </si>
  <si>
    <t>A100315500008</t>
  </si>
  <si>
    <t>SL08</t>
  </si>
  <si>
    <t xml:space="preserve"> Boķi - Žagari</t>
  </si>
  <si>
    <t>A100315500009</t>
  </si>
  <si>
    <t>SL09</t>
  </si>
  <si>
    <t xml:space="preserve"> Gravāni - Valsts Mežš</t>
  </si>
  <si>
    <t>A100315500010</t>
  </si>
  <si>
    <t>SL10</t>
  </si>
  <si>
    <t xml:space="preserve"> Novadnieki - Ābeļu iela</t>
  </si>
  <si>
    <t>A200315500011</t>
  </si>
  <si>
    <t>SL11</t>
  </si>
  <si>
    <t xml:space="preserve"> Klāvāni - Skanstnieki</t>
  </si>
  <si>
    <t>A100315500012</t>
  </si>
  <si>
    <t>SL12</t>
  </si>
  <si>
    <t xml:space="preserve"> Pļavnieki - Elkšņi</t>
  </si>
  <si>
    <t>A100315500013</t>
  </si>
  <si>
    <t>SL13</t>
  </si>
  <si>
    <t xml:space="preserve"> Šaurītes - Skalbes - Pļavnieki</t>
  </si>
  <si>
    <t>A100315500014</t>
  </si>
  <si>
    <t>SL14</t>
  </si>
  <si>
    <t xml:space="preserve"> Rāceņi - Skalbes</t>
  </si>
  <si>
    <t>A100315500015</t>
  </si>
  <si>
    <t>SL15</t>
  </si>
  <si>
    <t xml:space="preserve"> Kalna Gravāni - Vecmeldernieki</t>
  </si>
  <si>
    <t>A100315500016</t>
  </si>
  <si>
    <t>SL16</t>
  </si>
  <si>
    <t xml:space="preserve"> Gargrode - Vecstuburi</t>
  </si>
  <si>
    <t>A100315500017</t>
  </si>
  <si>
    <t>SL17</t>
  </si>
  <si>
    <t xml:space="preserve"> Dzelznavas - Tīreļi</t>
  </si>
  <si>
    <t>A100315500018</t>
  </si>
  <si>
    <t>SL18</t>
  </si>
  <si>
    <t xml:space="preserve"> Rožkalni - Ošāni</t>
  </si>
  <si>
    <t>A100315500019</t>
  </si>
  <si>
    <t>SL19</t>
  </si>
  <si>
    <t xml:space="preserve"> Ošāni - Jaunielejas</t>
  </si>
  <si>
    <t>A100315500020</t>
  </si>
  <si>
    <t>SL20</t>
  </si>
  <si>
    <t xml:space="preserve">  Mežmaļi - Dekšņi</t>
  </si>
  <si>
    <t>A100315500021</t>
  </si>
  <si>
    <t>SL21</t>
  </si>
  <si>
    <t xml:space="preserve"> Upieši - Saliņas - Ceļinieki</t>
  </si>
  <si>
    <t>A100315500022</t>
  </si>
  <si>
    <t>SL22</t>
  </si>
  <si>
    <t>Saulieši - Ķesterāres - Ievu Līči</t>
  </si>
  <si>
    <t>A100315500023</t>
  </si>
  <si>
    <t>SL23</t>
  </si>
  <si>
    <t xml:space="preserve"> Pumpi - Ceļmalnieki</t>
  </si>
  <si>
    <t>A100315500024</t>
  </si>
  <si>
    <t>SL24</t>
  </si>
  <si>
    <t xml:space="preserve"> Pēteri - Pūpoli</t>
  </si>
  <si>
    <t>A100315500025</t>
  </si>
  <si>
    <t>SL25</t>
  </si>
  <si>
    <t xml:space="preserve"> Akoti - Birži</t>
  </si>
  <si>
    <t>A100315500026</t>
  </si>
  <si>
    <t>SL26</t>
  </si>
  <si>
    <t xml:space="preserve"> Rogas - Ķesteri</t>
  </si>
  <si>
    <t>A100315500027</t>
  </si>
  <si>
    <t>SL27</t>
  </si>
  <si>
    <t xml:space="preserve"> Muižiņa - Bogmaļi</t>
  </si>
  <si>
    <t>A100315500028</t>
  </si>
  <si>
    <t>SL28</t>
  </si>
  <si>
    <t xml:space="preserve"> Bērzi - Ziedi -Kalnapūtēļi</t>
  </si>
  <si>
    <t>612591796             263892000</t>
  </si>
  <si>
    <t>608211142         265496069</t>
  </si>
  <si>
    <t>609805856              260210626</t>
  </si>
  <si>
    <t>609936605          258330029</t>
  </si>
  <si>
    <t>609756496   258301330</t>
  </si>
  <si>
    <t>609587233         255766210</t>
  </si>
  <si>
    <t>610048455    254258219</t>
  </si>
  <si>
    <t>612466325      254495461</t>
  </si>
  <si>
    <t>609554242        253525243</t>
  </si>
  <si>
    <t>608617906     252508685</t>
  </si>
  <si>
    <t>C100315500031</t>
  </si>
  <si>
    <t>SL31</t>
  </si>
  <si>
    <t xml:space="preserve"> Avenītes - Vilcāni</t>
  </si>
  <si>
    <t>C100315500032</t>
  </si>
  <si>
    <t>SL32</t>
  </si>
  <si>
    <t xml:space="preserve"> Viesturu iela - Vecviesturi</t>
  </si>
  <si>
    <t>C100315500033</t>
  </si>
  <si>
    <t>SL33</t>
  </si>
  <si>
    <t xml:space="preserve"> Viesturu iela - Birznieki</t>
  </si>
  <si>
    <t>C100315500034</t>
  </si>
  <si>
    <t>SL34</t>
  </si>
  <si>
    <t xml:space="preserve"> Sakas iela - Ciemupes</t>
  </si>
  <si>
    <t>C200315500035</t>
  </si>
  <si>
    <t>SL35</t>
  </si>
  <si>
    <t xml:space="preserve"> Dūdari - Ausekļi-Graviņas</t>
  </si>
  <si>
    <t>C100315500030</t>
  </si>
  <si>
    <t>SL30</t>
  </si>
  <si>
    <t xml:space="preserve"> Mežrozītes - Vakariņi</t>
  </si>
  <si>
    <t>C100315500037</t>
  </si>
  <si>
    <t>SL37</t>
  </si>
  <si>
    <t xml:space="preserve"> Zaļā iela - Birztalas</t>
  </si>
  <si>
    <t>C100315500038</t>
  </si>
  <si>
    <t>SL38</t>
  </si>
  <si>
    <t xml:space="preserve"> Gustiņi - Gudeles</t>
  </si>
  <si>
    <t>C100315500039</t>
  </si>
  <si>
    <t>SL39</t>
  </si>
  <si>
    <t xml:space="preserve"> Katlēri - Jaunielejas</t>
  </si>
  <si>
    <t>C100315500040</t>
  </si>
  <si>
    <t>SL40</t>
  </si>
  <si>
    <t xml:space="preserve"> Aldaunas - Polderi</t>
  </si>
  <si>
    <t>C100315500041</t>
  </si>
  <si>
    <t>SL41</t>
  </si>
  <si>
    <t xml:space="preserve"> Ozolāres - Debestiņas</t>
  </si>
  <si>
    <t>C100315500042</t>
  </si>
  <si>
    <t>SL42</t>
  </si>
  <si>
    <t>Polderi-Vītoli</t>
  </si>
  <si>
    <t>C100315500043</t>
  </si>
  <si>
    <t>SL43</t>
  </si>
  <si>
    <t xml:space="preserve"> Akoti - Laivinieki</t>
  </si>
  <si>
    <t>C100315500044</t>
  </si>
  <si>
    <t>SL44</t>
  </si>
  <si>
    <t xml:space="preserve"> Atvariņi - Gaidāni</t>
  </si>
  <si>
    <t>C100315500045</t>
  </si>
  <si>
    <t>SL45</t>
  </si>
  <si>
    <t xml:space="preserve"> Siliņu stacija - Muižiņa</t>
  </si>
  <si>
    <t>C100315500047</t>
  </si>
  <si>
    <t>SL47</t>
  </si>
  <si>
    <t xml:space="preserve"> Jaunrogas -Biržu iela 11</t>
  </si>
  <si>
    <t>C100315500048</t>
  </si>
  <si>
    <t>SL48</t>
  </si>
  <si>
    <t xml:space="preserve"> Degumnieki - Mazgeidāni</t>
  </si>
  <si>
    <t>C100315500049</t>
  </si>
  <si>
    <t>SL49</t>
  </si>
  <si>
    <t xml:space="preserve"> 9-gadīgā skola - Mazgeidāni</t>
  </si>
  <si>
    <t>C100315500050</t>
  </si>
  <si>
    <t>SL50</t>
  </si>
  <si>
    <t xml:space="preserve"> Skalbes - Gargrodes purvs</t>
  </si>
  <si>
    <t>C100315500051</t>
  </si>
  <si>
    <t>SL51</t>
  </si>
  <si>
    <t xml:space="preserve"> Zvaigznītes - Jaunindrāni</t>
  </si>
  <si>
    <t>C100315500061</t>
  </si>
  <si>
    <t>SL61</t>
  </si>
  <si>
    <t xml:space="preserve"> Pureņi - Rema</t>
  </si>
  <si>
    <t>C100315500053</t>
  </si>
  <si>
    <t>SL53</t>
  </si>
  <si>
    <t xml:space="preserve"> Ciemupes - Meža Žīvāni</t>
  </si>
  <si>
    <t>C100315500055</t>
  </si>
  <si>
    <t>SL55</t>
  </si>
  <si>
    <t xml:space="preserve"> Lībieši -Celmiņi</t>
  </si>
  <si>
    <t>C100315500052</t>
  </si>
  <si>
    <t>SL52</t>
  </si>
  <si>
    <t xml:space="preserve"> Silciemi - Mežinieki</t>
  </si>
  <si>
    <t>C100315500046</t>
  </si>
  <si>
    <t>SL46</t>
  </si>
  <si>
    <t xml:space="preserve"> Strazdiņi - Pakalni</t>
  </si>
  <si>
    <t>C100315500029</t>
  </si>
  <si>
    <t>SL29</t>
  </si>
  <si>
    <t xml:space="preserve"> Ābeļu iela - Jaunsētnieki</t>
  </si>
  <si>
    <t>C100315500036</t>
  </si>
  <si>
    <t>SL36</t>
  </si>
  <si>
    <t xml:space="preserve"> Ābeļu iela - Skolas iela 2a</t>
  </si>
  <si>
    <t>D100315500001</t>
  </si>
  <si>
    <t>D100315500002</t>
  </si>
  <si>
    <t>D100315500003</t>
  </si>
  <si>
    <t>D100315500004</t>
  </si>
  <si>
    <t>D100315500005</t>
  </si>
  <si>
    <t>D100315500006</t>
  </si>
  <si>
    <t>D100315500007</t>
  </si>
  <si>
    <t>D100315500008</t>
  </si>
  <si>
    <t>D100315500009</t>
  </si>
  <si>
    <t>D100315500010</t>
  </si>
  <si>
    <t>D100315500011</t>
  </si>
  <si>
    <t>D100315500012</t>
  </si>
  <si>
    <t>D100315500013</t>
  </si>
  <si>
    <t>D100315500014</t>
  </si>
  <si>
    <t>D100315500015</t>
  </si>
  <si>
    <t>D100315500016</t>
  </si>
  <si>
    <t>D100315500017</t>
  </si>
  <si>
    <t>Ābeļu iela</t>
  </si>
  <si>
    <t>Egļu iela</t>
  </si>
  <si>
    <t>Jaunbērzu iela</t>
  </si>
  <si>
    <t>Jaunkļavu iela</t>
  </si>
  <si>
    <t>Ozolkalna iela</t>
  </si>
  <si>
    <t>Sakas iela</t>
  </si>
  <si>
    <t>Viesturu iela</t>
  </si>
  <si>
    <t>Zaļāmeža iela</t>
  </si>
  <si>
    <t>Zaļozolu iela</t>
  </si>
  <si>
    <t>Salas ciems</t>
  </si>
  <si>
    <t>D100315500018</t>
  </si>
  <si>
    <t>D100315500019</t>
  </si>
  <si>
    <t>Podvāzes iela</t>
  </si>
  <si>
    <t>Biržu ciems</t>
  </si>
  <si>
    <t>Ošānu iela</t>
  </si>
  <si>
    <t>56860050326001      56860050149001</t>
  </si>
  <si>
    <t>D100315500020</t>
  </si>
  <si>
    <t>Ošānu ciems</t>
  </si>
  <si>
    <t>Indrānu iela</t>
  </si>
  <si>
    <t>D100315500021</t>
  </si>
  <si>
    <t>D/s Indrāni</t>
  </si>
  <si>
    <t>Automobīlista iela</t>
  </si>
  <si>
    <t>D100315500023</t>
  </si>
  <si>
    <t>D/s Automobīlists</t>
  </si>
  <si>
    <t>D100315500022</t>
  </si>
  <si>
    <t>Dolomīta iela</t>
  </si>
  <si>
    <t>D/s Dolomīts</t>
  </si>
  <si>
    <t>Sēlpils pagasts</t>
  </si>
  <si>
    <t>A100315700002</t>
  </si>
  <si>
    <t>SE02</t>
  </si>
  <si>
    <t>Vanagi - Rugāji</t>
  </si>
  <si>
    <t>A100315700003</t>
  </si>
  <si>
    <t>SE03</t>
  </si>
  <si>
    <t>Runči - Dāburi - Lauki</t>
  </si>
  <si>
    <t>A100315700004</t>
  </si>
  <si>
    <t>SE04</t>
  </si>
  <si>
    <t>Teika - Pūķupīte</t>
  </si>
  <si>
    <t>A100315700005</t>
  </si>
  <si>
    <t>SE05</t>
  </si>
  <si>
    <t>Ilgas - Pļavnieki</t>
  </si>
  <si>
    <t>A100315700006</t>
  </si>
  <si>
    <t>SE06</t>
  </si>
  <si>
    <t>Kaijas - Pūķupīte</t>
  </si>
  <si>
    <t>A100315700007</t>
  </si>
  <si>
    <t>SE07</t>
  </si>
  <si>
    <t>Baltais krogs - Strautiņi</t>
  </si>
  <si>
    <t>A100315700008</t>
  </si>
  <si>
    <t>SE08</t>
  </si>
  <si>
    <t>Rāceņi - Ceļmalnieki</t>
  </si>
  <si>
    <t>A100315700010</t>
  </si>
  <si>
    <t>SE10</t>
  </si>
  <si>
    <t>Priekšāni - Stūrītes</t>
  </si>
  <si>
    <t>A100315700011</t>
  </si>
  <si>
    <t>SE11</t>
  </si>
  <si>
    <t>Beķerāni - Atvari - Meldernieki</t>
  </si>
  <si>
    <t>A100315700012</t>
  </si>
  <si>
    <t>SE12</t>
  </si>
  <si>
    <t>Priežkalni - Grāvlejas</t>
  </si>
  <si>
    <t>B100315700001</t>
  </si>
  <si>
    <t>SE01</t>
  </si>
  <si>
    <t xml:space="preserve"> Laimdotas - Vizbuļi</t>
  </si>
  <si>
    <t>B100315700009</t>
  </si>
  <si>
    <t>SE09</t>
  </si>
  <si>
    <t xml:space="preserve"> Bērziņi - Pavējas</t>
  </si>
  <si>
    <t>B100315700013</t>
  </si>
  <si>
    <t>SE13</t>
  </si>
  <si>
    <t xml:space="preserve"> Macpīgas - Sudrabkalns</t>
  </si>
  <si>
    <t>B100315700019</t>
  </si>
  <si>
    <t>SE19</t>
  </si>
  <si>
    <t xml:space="preserve"> Teika - Ezernieki</t>
  </si>
  <si>
    <t>B100315700021</t>
  </si>
  <si>
    <t>SE21</t>
  </si>
  <si>
    <t xml:space="preserve"> Zeltiņi - Buivāni</t>
  </si>
  <si>
    <t>B100315700030</t>
  </si>
  <si>
    <t>SE30</t>
  </si>
  <si>
    <t xml:space="preserve"> Grāvlejas - Zaķēni</t>
  </si>
  <si>
    <t>598374321          266042111</t>
  </si>
  <si>
    <t>C100315700014</t>
  </si>
  <si>
    <t>SE14</t>
  </si>
  <si>
    <t xml:space="preserve"> Liepaiņi - Kaņepes</t>
  </si>
  <si>
    <t>C100315700016</t>
  </si>
  <si>
    <t>SE16</t>
  </si>
  <si>
    <t xml:space="preserve"> Aveni - Bieranti</t>
  </si>
  <si>
    <t>C100315700017</t>
  </si>
  <si>
    <t>SE17</t>
  </si>
  <si>
    <t xml:space="preserve"> Puļpāni - Ezernieki</t>
  </si>
  <si>
    <t>C100315700018</t>
  </si>
  <si>
    <t>SE18</t>
  </si>
  <si>
    <t>Kalna Bajāri - Lejas Bajāri</t>
  </si>
  <si>
    <t>C100315700020</t>
  </si>
  <si>
    <t>SE24</t>
  </si>
  <si>
    <t xml:space="preserve"> Mārāni - Ūdrāni</t>
  </si>
  <si>
    <t>C100315700023</t>
  </si>
  <si>
    <t>SE23</t>
  </si>
  <si>
    <t xml:space="preserve"> Runči - Brūlāni</t>
  </si>
  <si>
    <t>C100315700024</t>
  </si>
  <si>
    <t xml:space="preserve"> Gambija - Daugava</t>
  </si>
  <si>
    <t>C100315700027</t>
  </si>
  <si>
    <t>SE27</t>
  </si>
  <si>
    <t xml:space="preserve"> Mazjāzepi - Baltezeri</t>
  </si>
  <si>
    <t>C100315700028</t>
  </si>
  <si>
    <t>SE28</t>
  </si>
  <si>
    <t xml:space="preserve"> Kalnzemji - Līdumnieki</t>
  </si>
  <si>
    <t>C100315700029</t>
  </si>
  <si>
    <t>SE29</t>
  </si>
  <si>
    <t>Klintnieki-Ziemeļi</t>
  </si>
  <si>
    <t>C100315700031</t>
  </si>
  <si>
    <t>SE31</t>
  </si>
  <si>
    <t xml:space="preserve"> Varoņi - Pļavnieki</t>
  </si>
  <si>
    <t>C100315700032</t>
  </si>
  <si>
    <t>SE32</t>
  </si>
  <si>
    <t xml:space="preserve"> Boļāni - Babrāni</t>
  </si>
  <si>
    <t>C100315700033</t>
  </si>
  <si>
    <t>SE33</t>
  </si>
  <si>
    <t xml:space="preserve"> Aizkārkļi - Ošānu Lazdiņas</t>
  </si>
  <si>
    <t>C100315700025</t>
  </si>
  <si>
    <t>SE25</t>
  </si>
  <si>
    <t xml:space="preserve"> Attīrīšanas ietaišu ceļš</t>
  </si>
  <si>
    <t>C100315700022</t>
  </si>
  <si>
    <t>SE22</t>
  </si>
  <si>
    <t xml:space="preserve"> Liesmas - Purviņi</t>
  </si>
  <si>
    <t>`</t>
  </si>
  <si>
    <t>D100315700001</t>
  </si>
  <si>
    <t>D100315700002</t>
  </si>
  <si>
    <t>D100315700003</t>
  </si>
  <si>
    <t>D100315700004</t>
  </si>
  <si>
    <t>D100315700005</t>
  </si>
  <si>
    <t>D100315700006</t>
  </si>
  <si>
    <t>D100315700007</t>
  </si>
  <si>
    <t>D100315700008</t>
  </si>
  <si>
    <t>D100315700009</t>
  </si>
  <si>
    <t>D100315700010</t>
  </si>
  <si>
    <t>Pētera Barisona iela</t>
  </si>
  <si>
    <t>Oskara Valdmaņa iela</t>
  </si>
  <si>
    <t>Smaidu iela</t>
  </si>
  <si>
    <t>Saulstaru iela</t>
  </si>
  <si>
    <t>Sudrabkalna iela</t>
  </si>
  <si>
    <t>Rūtu iela</t>
  </si>
  <si>
    <t>Sēlijas ciemā</t>
  </si>
  <si>
    <t>Jēkabpils novada pašvaldības ielu saraksts Jēkabpils pilsētā</t>
  </si>
  <si>
    <t>D100310100001</t>
  </si>
  <si>
    <t>1.maija iela</t>
  </si>
  <si>
    <t>grants</t>
  </si>
  <si>
    <t>savien. ar Smilšu ielu</t>
  </si>
  <si>
    <t>D100310100002</t>
  </si>
  <si>
    <t>14.jūnija iela</t>
  </si>
  <si>
    <t>D100310100003</t>
  </si>
  <si>
    <t>Aiviekstes iela</t>
  </si>
  <si>
    <t>D100310100004</t>
  </si>
  <si>
    <t>Aizkraukles iela</t>
  </si>
  <si>
    <t>D100310100005</t>
  </si>
  <si>
    <t>Aizupes iela</t>
  </si>
  <si>
    <t>D100310100006</t>
  </si>
  <si>
    <t>Akmeņu iela</t>
  </si>
  <si>
    <t>D100310100007</t>
  </si>
  <si>
    <t>Aldaunas iela</t>
  </si>
  <si>
    <t>savien. ar J.Akuratera ielu</t>
  </si>
  <si>
    <t>ūdenskrātuves ceļš Brodos</t>
  </si>
  <si>
    <t>D100310100008</t>
  </si>
  <si>
    <t>D100310100009</t>
  </si>
  <si>
    <t>Aleksandra Grīna iela</t>
  </si>
  <si>
    <t>D100310100010</t>
  </si>
  <si>
    <t>Andreja Pormaļa iela</t>
  </si>
  <si>
    <t>D100310100011</t>
  </si>
  <si>
    <t>Andreja Pumpura iela</t>
  </si>
  <si>
    <t>D100310100012</t>
  </si>
  <si>
    <t>Arāju iela</t>
  </si>
  <si>
    <t>D100310100013</t>
  </si>
  <si>
    <t>Artilērijas iela</t>
  </si>
  <si>
    <t>uz Dzelzceļmalas ielu</t>
  </si>
  <si>
    <t>D100310100014</t>
  </si>
  <si>
    <t>Asotes iela</t>
  </si>
  <si>
    <t>D100310100015</t>
  </si>
  <si>
    <t>Atmodas iela</t>
  </si>
  <si>
    <t>D100310100016</t>
  </si>
  <si>
    <t>Atpūtas iela</t>
  </si>
  <si>
    <t>uz Zaļo ielu</t>
  </si>
  <si>
    <t>D100310100017</t>
  </si>
  <si>
    <t>Augļu iela</t>
  </si>
  <si>
    <t>D100310100018</t>
  </si>
  <si>
    <t>Augusta iela</t>
  </si>
  <si>
    <t>D100310100019</t>
  </si>
  <si>
    <t>Auseklīša iela</t>
  </si>
  <si>
    <t>D100310100020</t>
  </si>
  <si>
    <t>Ausekļa iela</t>
  </si>
  <si>
    <t>D100310100021</t>
  </si>
  <si>
    <t>savien. A1 ar Sēlijas ielu</t>
  </si>
  <si>
    <t>D100310100022</t>
  </si>
  <si>
    <t>D100310100023</t>
  </si>
  <si>
    <t>Ārijas Elksnes iela</t>
  </si>
  <si>
    <t>56010013232025</t>
  </si>
  <si>
    <t>D100310100024</t>
  </si>
  <si>
    <t>Baļotes iela</t>
  </si>
  <si>
    <t>D100310100025</t>
  </si>
  <si>
    <t>Barona iela</t>
  </si>
  <si>
    <t>D100310100026</t>
  </si>
  <si>
    <t>Bauskas iela</t>
  </si>
  <si>
    <t>D100310100027</t>
  </si>
  <si>
    <t>Bebru iela</t>
  </si>
  <si>
    <t>D100310100028</t>
  </si>
  <si>
    <t>D100310100029</t>
  </si>
  <si>
    <t>D100310100030</t>
  </si>
  <si>
    <t>Brīvības iela</t>
  </si>
  <si>
    <t>Brīvības ielas aplis</t>
  </si>
  <si>
    <t>savienoj. gar Strūgu ielu</t>
  </si>
  <si>
    <t>bruģis</t>
  </si>
  <si>
    <t>D100310100031</t>
  </si>
  <si>
    <t>Brodu iela</t>
  </si>
  <si>
    <t>D100310100032</t>
  </si>
  <si>
    <t>Celtnieku iela</t>
  </si>
  <si>
    <t>uz Kārklu ielu</t>
  </si>
  <si>
    <t>D100310100033</t>
  </si>
  <si>
    <t>Celtuves iela</t>
  </si>
  <si>
    <t>D100310100034</t>
  </si>
  <si>
    <t>D100310100035</t>
  </si>
  <si>
    <t>Cēsu iela</t>
  </si>
  <si>
    <t>D100310100036</t>
  </si>
  <si>
    <t>Cukura iela</t>
  </si>
  <si>
    <t>D100310100037</t>
  </si>
  <si>
    <t>Cukurfabrikas iela</t>
  </si>
  <si>
    <t>D100310100038</t>
  </si>
  <si>
    <t>Čiekuru iela</t>
  </si>
  <si>
    <t>D100310100039</t>
  </si>
  <si>
    <t>Dambja iela</t>
  </si>
  <si>
    <t>D100310100040</t>
  </si>
  <si>
    <t>Daugavas iela</t>
  </si>
  <si>
    <t>D100310100041</t>
  </si>
  <si>
    <t>Daugavas Krasta iela</t>
  </si>
  <si>
    <t>D100310100042</t>
  </si>
  <si>
    <t>Daugavpils iela</t>
  </si>
  <si>
    <t>uz Zīlānu ielu</t>
  </si>
  <si>
    <t>D100310100043</t>
  </si>
  <si>
    <t>Daugavsalas iela</t>
  </si>
  <si>
    <t>613992, 264666</t>
  </si>
  <si>
    <t>dzelzsbetons</t>
  </si>
  <si>
    <t>D100310100044</t>
  </si>
  <si>
    <t>Dārznieku iela</t>
  </si>
  <si>
    <t>uz Pļaviņu ielu</t>
  </si>
  <si>
    <t>D100310100045</t>
  </si>
  <si>
    <t>Dārzu iela</t>
  </si>
  <si>
    <t>D100310100046</t>
  </si>
  <si>
    <t>Dignājas iela</t>
  </si>
  <si>
    <t>D100310100047</t>
  </si>
  <si>
    <t>Dīķu iela</t>
  </si>
  <si>
    <t>D100310100048</t>
  </si>
  <si>
    <t>D100310100049</t>
  </si>
  <si>
    <t>Donaviņas iela</t>
  </si>
  <si>
    <t>D100310100050</t>
  </si>
  <si>
    <t>Draudzības aleja</t>
  </si>
  <si>
    <t>D100310100051</t>
  </si>
  <si>
    <t>Druvas iela</t>
  </si>
  <si>
    <t>D100310100052</t>
  </si>
  <si>
    <t>Dunavas iela</t>
  </si>
  <si>
    <t>savien. ar Neretas ielu</t>
  </si>
  <si>
    <t>D100310100053</t>
  </si>
  <si>
    <t>Dūmu iela</t>
  </si>
  <si>
    <t>D100310100054</t>
  </si>
  <si>
    <t>Dzelzceļa iela</t>
  </si>
  <si>
    <t>D100310101054</t>
  </si>
  <si>
    <t>Dzelzceļa iela 1</t>
  </si>
  <si>
    <t>D100310100055</t>
  </si>
  <si>
    <t>Dzelzceļmalas iela</t>
  </si>
  <si>
    <t>bet.plātnes</t>
  </si>
  <si>
    <t>D100310100056</t>
  </si>
  <si>
    <t>Dzintara iela</t>
  </si>
  <si>
    <t>uz Lauku ielu</t>
  </si>
  <si>
    <t>D100310100057</t>
  </si>
  <si>
    <t>Dzirnavu iela</t>
  </si>
  <si>
    <t>D100310101057</t>
  </si>
  <si>
    <t>Dzirnavu iela 1</t>
  </si>
  <si>
    <t>D100310100058</t>
  </si>
  <si>
    <t>D100310101058</t>
  </si>
  <si>
    <t>Egļu iela 1</t>
  </si>
  <si>
    <t>D100310100059</t>
  </si>
  <si>
    <t>Enerģijas iela</t>
  </si>
  <si>
    <t>D100310100060</t>
  </si>
  <si>
    <t>D100310100061</t>
  </si>
  <si>
    <t>Filozofu iela</t>
  </si>
  <si>
    <t>D100310100062</t>
  </si>
  <si>
    <t>Ganību iela</t>
  </si>
  <si>
    <t>D100310100063</t>
  </si>
  <si>
    <t>Ganu iela</t>
  </si>
  <si>
    <t>D100310100064</t>
  </si>
  <si>
    <t>Gaujas iela</t>
  </si>
  <si>
    <t>D100310100065</t>
  </si>
  <si>
    <t>Godharda Fridriha Stendera iela</t>
  </si>
  <si>
    <t>D100310100066</t>
  </si>
  <si>
    <t>Gostiņu iela</t>
  </si>
  <si>
    <t>D100310100067</t>
  </si>
  <si>
    <t>D100310100068</t>
  </si>
  <si>
    <t>Gravas iela</t>
  </si>
  <si>
    <t>D100310100069</t>
  </si>
  <si>
    <t>Gulbju iela</t>
  </si>
  <si>
    <t>D100310100070</t>
  </si>
  <si>
    <t>Ilūkstes iela</t>
  </si>
  <si>
    <t>D100310100071</t>
  </si>
  <si>
    <t>Imantas iela</t>
  </si>
  <si>
    <t>D100310100072</t>
  </si>
  <si>
    <t>Īves iela</t>
  </si>
  <si>
    <t>uz Mežāres ielu</t>
  </si>
  <si>
    <t>D100310100073</t>
  </si>
  <si>
    <t>D100310100074</t>
  </si>
  <si>
    <t>Jāņa iela</t>
  </si>
  <si>
    <t>D100310100075</t>
  </si>
  <si>
    <t>Jāņa Akurātera iela</t>
  </si>
  <si>
    <t>virsmas aps.</t>
  </si>
  <si>
    <t>D100310100076</t>
  </si>
  <si>
    <t>Jāņa Raiņa iela</t>
  </si>
  <si>
    <t>D100310100077</t>
  </si>
  <si>
    <t>Jēkaba iela</t>
  </si>
  <si>
    <t>D100310100078</t>
  </si>
  <si>
    <t>Jūlija iela</t>
  </si>
  <si>
    <t>D100310101078</t>
  </si>
  <si>
    <t>Jūlija iela 1</t>
  </si>
  <si>
    <t>D100310100079</t>
  </si>
  <si>
    <t>Kadiķu iela</t>
  </si>
  <si>
    <t>savienojums A1</t>
  </si>
  <si>
    <t>savienoj. A2 ar Pļaviņu ielu</t>
  </si>
  <si>
    <t>savienoj. A3 ar Bebru ielu</t>
  </si>
  <si>
    <t>D100310100080</t>
  </si>
  <si>
    <t>Kalēju iela</t>
  </si>
  <si>
    <t>D100310100081</t>
  </si>
  <si>
    <t>D100310100082</t>
  </si>
  <si>
    <t>Kalpu iela</t>
  </si>
  <si>
    <t>D100310100083</t>
  </si>
  <si>
    <t>Kaļķu iela</t>
  </si>
  <si>
    <t>D100310100084</t>
  </si>
  <si>
    <t>Kapu iela</t>
  </si>
  <si>
    <t>D100310100085</t>
  </si>
  <si>
    <t>Kastaņu iela</t>
  </si>
  <si>
    <t>D100310100086</t>
  </si>
  <si>
    <t>Katoļu iela</t>
  </si>
  <si>
    <t>D100310100087</t>
  </si>
  <si>
    <t>Kazarmu iela</t>
  </si>
  <si>
    <t>D100310100088</t>
  </si>
  <si>
    <t>D100310100089</t>
  </si>
  <si>
    <t>Kārļa Skaubīša iela</t>
  </si>
  <si>
    <t>D100310100090</t>
  </si>
  <si>
    <t>Keramzīta iela</t>
  </si>
  <si>
    <t>D100310100091</t>
  </si>
  <si>
    <t>Klints iela</t>
  </si>
  <si>
    <t>D100310100092</t>
  </si>
  <si>
    <t>Klostera iela</t>
  </si>
  <si>
    <t>D100310100093</t>
  </si>
  <si>
    <t>D100310100094</t>
  </si>
  <si>
    <t>D100310100095</t>
  </si>
  <si>
    <t>Kokneses iela</t>
  </si>
  <si>
    <t>D100310100096</t>
  </si>
  <si>
    <t>Krasta iela</t>
  </si>
  <si>
    <t>D100310100097</t>
  </si>
  <si>
    <t>Kraujas iela</t>
  </si>
  <si>
    <t>D100310100098</t>
  </si>
  <si>
    <t>Krāces iela</t>
  </si>
  <si>
    <t>D100310100099</t>
  </si>
  <si>
    <t>Krustpils iela</t>
  </si>
  <si>
    <t>D100310100100</t>
  </si>
  <si>
    <t>Kuģu iela</t>
  </si>
  <si>
    <t>D100310100101</t>
  </si>
  <si>
    <t>Kungu iela</t>
  </si>
  <si>
    <t>D100310100102</t>
  </si>
  <si>
    <t xml:space="preserve">Kurzemes iela </t>
  </si>
  <si>
    <t>D100310101102</t>
  </si>
  <si>
    <t>Kurzemes iela 1</t>
  </si>
  <si>
    <t>D100310102102</t>
  </si>
  <si>
    <t>Kurzemes iela 2</t>
  </si>
  <si>
    <t>615803, 264070</t>
  </si>
  <si>
    <t>D100310100103</t>
  </si>
  <si>
    <t>Ķieģeļu iela</t>
  </si>
  <si>
    <t>uz Slimnīcas ielu</t>
  </si>
  <si>
    <t>uz cietumu</t>
  </si>
  <si>
    <t>D100310100104</t>
  </si>
  <si>
    <t>Ķiršu iela</t>
  </si>
  <si>
    <t>D100310100105</t>
  </si>
  <si>
    <t>Lakstīgalu iela</t>
  </si>
  <si>
    <t>D100310100106</t>
  </si>
  <si>
    <t>uz Ošu ielu</t>
  </si>
  <si>
    <t>D100310100107</t>
  </si>
  <si>
    <t>Lašu iela</t>
  </si>
  <si>
    <t>D100310100108</t>
  </si>
  <si>
    <t>Latgales iela</t>
  </si>
  <si>
    <t>D100310100109</t>
  </si>
  <si>
    <t>D100310100110</t>
  </si>
  <si>
    <t>Lazdu iela</t>
  </si>
  <si>
    <t>D100310100111</t>
  </si>
  <si>
    <t>Lāčplēša iela</t>
  </si>
  <si>
    <t>D100310100112</t>
  </si>
  <si>
    <t>Ledus iela</t>
  </si>
  <si>
    <t>D100310100113</t>
  </si>
  <si>
    <t>Leona Paegles iela</t>
  </si>
  <si>
    <t>D100310100114</t>
  </si>
  <si>
    <t>Lielā iela</t>
  </si>
  <si>
    <t>D100310100115</t>
  </si>
  <si>
    <t>Lielā Kapu iela</t>
  </si>
  <si>
    <t>D100310100116</t>
  </si>
  <si>
    <t>savien. ar Dambja ielu</t>
  </si>
  <si>
    <t>D100310100117</t>
  </si>
  <si>
    <t>uz Sprīžu ielu</t>
  </si>
  <si>
    <t>D100310100118</t>
  </si>
  <si>
    <t>Linarda Laicēna iela</t>
  </si>
  <si>
    <t>D100310100119</t>
  </si>
  <si>
    <t>Līkā iela</t>
  </si>
  <si>
    <t>D100310100120</t>
  </si>
  <si>
    <t>D100310100121</t>
  </si>
  <si>
    <t>Ļaudonas iela</t>
  </si>
  <si>
    <t>D100310100122</t>
  </si>
  <si>
    <t>Madonas iela</t>
  </si>
  <si>
    <t>uz Pļevnas ielu [A2]</t>
  </si>
  <si>
    <t>uz māju grupu [A4]</t>
  </si>
  <si>
    <t>D100310100123</t>
  </si>
  <si>
    <t>Mazā Rīgas iela</t>
  </si>
  <si>
    <t>D100310100124</t>
  </si>
  <si>
    <t>Mazā Zvaigžņu iela</t>
  </si>
  <si>
    <t>D100310100125</t>
  </si>
  <si>
    <t>Mālu iela</t>
  </si>
  <si>
    <t>D100310100126</t>
  </si>
  <si>
    <t>Mārītes iela</t>
  </si>
  <si>
    <t>D100310100127</t>
  </si>
  <si>
    <t>Mārtiņa Lutera iela</t>
  </si>
  <si>
    <t>D100310100128</t>
  </si>
  <si>
    <t>Mednieku iela</t>
  </si>
  <si>
    <t>D100310100129</t>
  </si>
  <si>
    <t>Medņu iela</t>
  </si>
  <si>
    <t>D100310100130</t>
  </si>
  <si>
    <t>D100310100131</t>
  </si>
  <si>
    <t>Meliorācijas iela</t>
  </si>
  <si>
    <t>D100310100132</t>
  </si>
  <si>
    <t>D100310101132</t>
  </si>
  <si>
    <t>Meža iela 1</t>
  </si>
  <si>
    <t>D100310100133</t>
  </si>
  <si>
    <t>Mežaparka iela</t>
  </si>
  <si>
    <t>D100310100134</t>
  </si>
  <si>
    <t>D100310100135</t>
  </si>
  <si>
    <t>Mežrūpnieku iela</t>
  </si>
  <si>
    <t>savienoj. A1 ar Kadiķu ielu</t>
  </si>
  <si>
    <t>D100310100136</t>
  </si>
  <si>
    <t>Mēness iela</t>
  </si>
  <si>
    <t>D100310100137</t>
  </si>
  <si>
    <t>Mērnieku iela</t>
  </si>
  <si>
    <t>D100310100138</t>
  </si>
  <si>
    <t>Miera iela</t>
  </si>
  <si>
    <t>D100310100139</t>
  </si>
  <si>
    <t>Nameja iela</t>
  </si>
  <si>
    <t>D100310100140</t>
  </si>
  <si>
    <t>D100310100141</t>
  </si>
  <si>
    <t>Neļķu iela</t>
  </si>
  <si>
    <t>Atzars uz Mērnieku ielu</t>
  </si>
  <si>
    <t>D100310100142</t>
  </si>
  <si>
    <t>615789, 262709</t>
  </si>
  <si>
    <t>Neretas ielas 1.aplis</t>
  </si>
  <si>
    <t>Neretas ielas 2.aplis</t>
  </si>
  <si>
    <t>D100310100143</t>
  </si>
  <si>
    <t>Niedru iela</t>
  </si>
  <si>
    <t>D100310100144</t>
  </si>
  <si>
    <t>Nomales iela</t>
  </si>
  <si>
    <t>D100310100145</t>
  </si>
  <si>
    <t>Ogres iela</t>
  </si>
  <si>
    <t>D100310100146</t>
  </si>
  <si>
    <t>Oļu iela</t>
  </si>
  <si>
    <t>D100310100147</t>
  </si>
  <si>
    <t>Oskara iela</t>
  </si>
  <si>
    <t>D100310100148</t>
  </si>
  <si>
    <t>Ostas iela</t>
  </si>
  <si>
    <t>D100310100149</t>
  </si>
  <si>
    <t>Ošu iela</t>
  </si>
  <si>
    <t>D100310100150</t>
  </si>
  <si>
    <t>D100310100151</t>
  </si>
  <si>
    <t>Palejas iela</t>
  </si>
  <si>
    <t>D100310100152</t>
  </si>
  <si>
    <t>Palejnieku iela</t>
  </si>
  <si>
    <t>D100310100153</t>
  </si>
  <si>
    <t>Pamatu iela</t>
  </si>
  <si>
    <t>D100310100154</t>
  </si>
  <si>
    <t>Parka iela</t>
  </si>
  <si>
    <t>D100310100155</t>
  </si>
  <si>
    <t>Pasta iela</t>
  </si>
  <si>
    <t>D100310100156</t>
  </si>
  <si>
    <t>Pārslas iela</t>
  </si>
  <si>
    <t>D100310100157</t>
  </si>
  <si>
    <t>Pelītes iela</t>
  </si>
  <si>
    <t>D100310100158</t>
  </si>
  <si>
    <t>Pērses iela</t>
  </si>
  <si>
    <t>D100310100159</t>
  </si>
  <si>
    <t>Pils iela</t>
  </si>
  <si>
    <t>D100310100160</t>
  </si>
  <si>
    <t>Pilskalna iela</t>
  </si>
  <si>
    <t>D100310100161</t>
  </si>
  <si>
    <t>Plostu iela</t>
  </si>
  <si>
    <t>D100310100162</t>
  </si>
  <si>
    <t>Pļaujas iela</t>
  </si>
  <si>
    <t>D100310100163</t>
  </si>
  <si>
    <t>D100310100164</t>
  </si>
  <si>
    <t>Pļevnas iela</t>
  </si>
  <si>
    <t>D100310100165</t>
  </si>
  <si>
    <t>Priežu iela</t>
  </si>
  <si>
    <t>D100310100166</t>
  </si>
  <si>
    <t>Puķu iela</t>
  </si>
  <si>
    <t>D100310100167</t>
  </si>
  <si>
    <t>Pureņu iela</t>
  </si>
  <si>
    <t>D100310100168</t>
  </si>
  <si>
    <t>Putnu iela</t>
  </si>
  <si>
    <t>D100310100169</t>
  </si>
  <si>
    <t>Radžu iela</t>
  </si>
  <si>
    <t>D100310100170</t>
  </si>
  <si>
    <t>Ražas iela</t>
  </si>
  <si>
    <t>uz Viesītes ielu</t>
  </si>
  <si>
    <t>D100310100171</t>
  </si>
  <si>
    <t>Režģu iela</t>
  </si>
  <si>
    <t>D100310100172</t>
  </si>
  <si>
    <t>Rēzeknes iela</t>
  </si>
  <si>
    <t>D100310100173</t>
  </si>
  <si>
    <t>Rīgas iela</t>
  </si>
  <si>
    <t>614302, 264785</t>
  </si>
  <si>
    <t>Rīgas ielas 1.aplis</t>
  </si>
  <si>
    <t>Rīgas ielas 2.aplis</t>
  </si>
  <si>
    <t>uz Neretas ielas tiltu</t>
  </si>
  <si>
    <t>D100310100174</t>
  </si>
  <si>
    <t>D100310100175</t>
  </si>
  <si>
    <t>Romas iela</t>
  </si>
  <si>
    <t>D100310100176</t>
  </si>
  <si>
    <t>Rudens iela</t>
  </si>
  <si>
    <t>D100310100177</t>
  </si>
  <si>
    <t>Rūdolfa Blaumaņa iela</t>
  </si>
  <si>
    <t>D100310100178</t>
  </si>
  <si>
    <t>Rūpniecības iela</t>
  </si>
  <si>
    <t>D100310100179</t>
  </si>
  <si>
    <t>D100310101179</t>
  </si>
  <si>
    <t>Sakas iela 1</t>
  </si>
  <si>
    <t>D100310100180</t>
  </si>
  <si>
    <t>Salas iela</t>
  </si>
  <si>
    <t>D100310100181</t>
  </si>
  <si>
    <t>Salaskroga iela</t>
  </si>
  <si>
    <t>D100310100182</t>
  </si>
  <si>
    <t>Saules iela</t>
  </si>
  <si>
    <t>D100310100183</t>
  </si>
  <si>
    <t>Sēlijas iela</t>
  </si>
  <si>
    <t>D100310100184</t>
  </si>
  <si>
    <t>Siguldas iela</t>
  </si>
  <si>
    <t>D100310100185</t>
  </si>
  <si>
    <t>uz Jēkaba ielu</t>
  </si>
  <si>
    <t>D100310100186</t>
  </si>
  <si>
    <t>Siliņu iela</t>
  </si>
  <si>
    <t>D100310100187</t>
  </si>
  <si>
    <t>Slimnīcas iela</t>
  </si>
  <si>
    <t>D100310100188</t>
  </si>
  <si>
    <t>D100310100189</t>
  </si>
  <si>
    <t>Smilšu iela</t>
  </si>
  <si>
    <t>D100310100190</t>
  </si>
  <si>
    <t>Sporta iela</t>
  </si>
  <si>
    <t>D100310100191</t>
  </si>
  <si>
    <t>Sprīžu iela</t>
  </si>
  <si>
    <t>D100310100192</t>
  </si>
  <si>
    <t>Staburaga iela</t>
  </si>
  <si>
    <t>D100310100193</t>
  </si>
  <si>
    <t>Stacijas iela</t>
  </si>
  <si>
    <t>D100310100194</t>
  </si>
  <si>
    <t>Stacijas laukums</t>
  </si>
  <si>
    <t>D100310100195</t>
  </si>
  <si>
    <t>Stadiona iela</t>
  </si>
  <si>
    <t>D100310100196</t>
  </si>
  <si>
    <t>Straumes iela</t>
  </si>
  <si>
    <t>D100310100197</t>
  </si>
  <si>
    <t>Strauta iela</t>
  </si>
  <si>
    <t>D100310100198</t>
  </si>
  <si>
    <t>Strūgu iela</t>
  </si>
  <si>
    <t>D100310100199</t>
  </si>
  <si>
    <t>Sūnu iela</t>
  </si>
  <si>
    <t>D100310100200</t>
  </si>
  <si>
    <t>Tilta iela</t>
  </si>
  <si>
    <t>D100310100201</t>
  </si>
  <si>
    <t>Tīruma iela</t>
  </si>
  <si>
    <t>D100310100202</t>
  </si>
  <si>
    <t>D100310100203</t>
  </si>
  <si>
    <t>Transporta iela</t>
  </si>
  <si>
    <t>D100310100204</t>
  </si>
  <si>
    <t>Tulpju iela</t>
  </si>
  <si>
    <t>D100310100205</t>
  </si>
  <si>
    <t>Tvaika iela</t>
  </si>
  <si>
    <t>D100310100206</t>
  </si>
  <si>
    <t>D100310100207</t>
  </si>
  <si>
    <t>Ūdens iela</t>
  </si>
  <si>
    <t>D100310100208</t>
  </si>
  <si>
    <t>Ūdensvada iela</t>
  </si>
  <si>
    <t>D100310100209</t>
  </si>
  <si>
    <t>Varoņu iela</t>
  </si>
  <si>
    <t>D100310100210</t>
  </si>
  <si>
    <t>Vārnu iela</t>
  </si>
  <si>
    <t>D100310100211</t>
  </si>
  <si>
    <t>Vārpu iela</t>
  </si>
  <si>
    <t>D100310100212</t>
  </si>
  <si>
    <t>Vecpilsētas laukums</t>
  </si>
  <si>
    <t>D100310100213</t>
  </si>
  <si>
    <t>Ventas iela</t>
  </si>
  <si>
    <t>paralēlbrauktuve</t>
  </si>
  <si>
    <t>D100310100214</t>
  </si>
  <si>
    <t>Veseļu iela</t>
  </si>
  <si>
    <t>D100310100215</t>
  </si>
  <si>
    <t>Vēju iela</t>
  </si>
  <si>
    <t>D100310100216</t>
  </si>
  <si>
    <t xml:space="preserve">Vienības iela </t>
  </si>
  <si>
    <t>615634, 263291</t>
  </si>
  <si>
    <t>Metāla</t>
  </si>
  <si>
    <t>Rotācijas aplis</t>
  </si>
  <si>
    <t>D100310101216</t>
  </si>
  <si>
    <t>Vienības iela 1</t>
  </si>
  <si>
    <t>D100310100217</t>
  </si>
  <si>
    <t>Viesītes iela</t>
  </si>
  <si>
    <t>D100310100218</t>
  </si>
  <si>
    <t>Viestura iela</t>
  </si>
  <si>
    <t>D100310100219</t>
  </si>
  <si>
    <t>Viktora Orehova iela</t>
  </si>
  <si>
    <t>D100310100220</t>
  </si>
  <si>
    <t>Vilhelma Strūves iela</t>
  </si>
  <si>
    <t>D100310100221</t>
  </si>
  <si>
    <t>Viļānu iela</t>
  </si>
  <si>
    <t>D100310100222</t>
  </si>
  <si>
    <t>Vītolnieku iela</t>
  </si>
  <si>
    <t>D100310100223</t>
  </si>
  <si>
    <t>Vītolu iela</t>
  </si>
  <si>
    <t>D100310100224</t>
  </si>
  <si>
    <t>D100310100225</t>
  </si>
  <si>
    <t>D100310100226</t>
  </si>
  <si>
    <t>Zemgales iela</t>
  </si>
  <si>
    <t>D100310100227</t>
  </si>
  <si>
    <t>Zemnieku iela</t>
  </si>
  <si>
    <t>D100310100228</t>
  </si>
  <si>
    <t>D100310101228</t>
  </si>
  <si>
    <t>Ziedu iela 1</t>
  </si>
  <si>
    <t>D100310100229</t>
  </si>
  <si>
    <t>Ziemeļu iela</t>
  </si>
  <si>
    <t>D100310100230</t>
  </si>
  <si>
    <t>Zīlānu iela</t>
  </si>
  <si>
    <t>uz Viļānu ielu</t>
  </si>
  <si>
    <t>D100310100231</t>
  </si>
  <si>
    <t>Zīļu iela</t>
  </si>
  <si>
    <t>D100310100232</t>
  </si>
  <si>
    <t>Zīriņu iela</t>
  </si>
  <si>
    <t>D100310100233</t>
  </si>
  <si>
    <t>Zvaigžņu iela</t>
  </si>
  <si>
    <t>D100310100234</t>
  </si>
  <si>
    <t>Zvanītāju iela</t>
  </si>
  <si>
    <t>D100310100235</t>
  </si>
  <si>
    <t>Zvejnieku iela</t>
  </si>
  <si>
    <t>D100310100236</t>
  </si>
  <si>
    <t>Ādamsona sala</t>
  </si>
  <si>
    <t>614514, 263985</t>
  </si>
  <si>
    <t>-</t>
  </si>
  <si>
    <t>Kopā Jēkabpils ielas</t>
  </si>
  <si>
    <t>Kopā 6 tilti</t>
  </si>
  <si>
    <t>t.sk. ar melno segumu (t.sk. virsmas apstrāde)</t>
  </si>
  <si>
    <t>t.sk. ar bruģa segumu (t.sk. betona plātnes)</t>
  </si>
  <si>
    <t>t.sk. ar citu segumu (bez seguma)</t>
  </si>
  <si>
    <t>Jēkabpils novada pašvaldības ielu saraksts Aknīstes pilsētā</t>
  </si>
  <si>
    <t>D100312000001</t>
  </si>
  <si>
    <t>Akāciju iela</t>
  </si>
  <si>
    <t>D100312000002</t>
  </si>
  <si>
    <t>Amatnieku iela</t>
  </si>
  <si>
    <t>D100312000005</t>
  </si>
  <si>
    <t>Amatu iela</t>
  </si>
  <si>
    <t>56050010240     56050010619</t>
  </si>
  <si>
    <t>D100312000041</t>
  </si>
  <si>
    <t>Annas iela</t>
  </si>
  <si>
    <t>D100312000003</t>
  </si>
  <si>
    <t>Augšzemes iela</t>
  </si>
  <si>
    <t>0,00</t>
  </si>
  <si>
    <t>225479,58
,608471,28</t>
  </si>
  <si>
    <t>D100312000004</t>
  </si>
  <si>
    <t>D100312000040</t>
  </si>
  <si>
    <t>D100312000006</t>
  </si>
  <si>
    <t>D100312000007</t>
  </si>
  <si>
    <t>D100312000008</t>
  </si>
  <si>
    <t>X 225750,85
Y 608841,80</t>
  </si>
  <si>
    <t>D100312000009</t>
  </si>
  <si>
    <t>Elsītes iela</t>
  </si>
  <si>
    <t>D100312000010</t>
  </si>
  <si>
    <t>Fizkultūras iela</t>
  </si>
  <si>
    <t>D100312000011</t>
  </si>
  <si>
    <t>Girenieku iela</t>
  </si>
  <si>
    <t>D100312000012</t>
  </si>
  <si>
    <t>Gobu iela</t>
  </si>
  <si>
    <t>D100312000013</t>
  </si>
  <si>
    <t>Īsā iela</t>
  </si>
  <si>
    <t>D100312000014</t>
  </si>
  <si>
    <t>Jaunatnes iela</t>
  </si>
  <si>
    <t>D100312000015</t>
  </si>
  <si>
    <t>D100312000016</t>
  </si>
  <si>
    <t>Jauniešu iela</t>
  </si>
  <si>
    <t>D100312000017</t>
  </si>
  <si>
    <t>D100312000018</t>
  </si>
  <si>
    <t>D100312000019</t>
  </si>
  <si>
    <t>D100312000020</t>
  </si>
  <si>
    <t>D100312000021</t>
  </si>
  <si>
    <t>D100312000022</t>
  </si>
  <si>
    <t>D100312000023</t>
  </si>
  <si>
    <t>D100312000024</t>
  </si>
  <si>
    <t>D100312000025</t>
  </si>
  <si>
    <t>Melioratoru iela</t>
  </si>
  <si>
    <t>224222,30, 609082,76</t>
  </si>
  <si>
    <t>D100312000026</t>
  </si>
  <si>
    <t>56050010578     56050010577</t>
  </si>
  <si>
    <t>D100312000027</t>
  </si>
  <si>
    <t>D100312000028</t>
  </si>
  <si>
    <t>D100312000029</t>
  </si>
  <si>
    <t>Radžupes iela</t>
  </si>
  <si>
    <t>D100312000030</t>
  </si>
  <si>
    <t>Saltupes iela</t>
  </si>
  <si>
    <t>D100312000031</t>
  </si>
  <si>
    <t>Skanstes iela</t>
  </si>
  <si>
    <t>D100312000032</t>
  </si>
  <si>
    <t>D100312000033</t>
  </si>
  <si>
    <t>D100312000034</t>
  </si>
  <si>
    <t>D100312000035</t>
  </si>
  <si>
    <t>Strādnieku iela</t>
  </si>
  <si>
    <t>D100312000036</t>
  </si>
  <si>
    <t>Tirgus iela</t>
  </si>
  <si>
    <t>D100312000037</t>
  </si>
  <si>
    <t>Ulasu iela</t>
  </si>
  <si>
    <t>D100312000038</t>
  </si>
  <si>
    <t>D100312000039</t>
  </si>
  <si>
    <t>Kopā Aknīstes ielas</t>
  </si>
  <si>
    <t>Kopā 3 tilti</t>
  </si>
  <si>
    <t>Jēkabpils novada pašvaldības ielu saraksts Viesītes pilsētā</t>
  </si>
  <si>
    <t>D100312100001</t>
  </si>
  <si>
    <t>A. Brodeles iela</t>
  </si>
  <si>
    <t>D100312100002</t>
  </si>
  <si>
    <t>D100312100003</t>
  </si>
  <si>
    <t>D100312100004</t>
  </si>
  <si>
    <t>bruģakmens</t>
  </si>
  <si>
    <t>D100312100005</t>
  </si>
  <si>
    <t>D100312100006</t>
  </si>
  <si>
    <t>D100312100007</t>
  </si>
  <si>
    <t>Dīķa iela</t>
  </si>
  <si>
    <t>D100312100008</t>
  </si>
  <si>
    <t>Dzelzceļnieku iela</t>
  </si>
  <si>
    <t>D100312100009</t>
  </si>
  <si>
    <t>Ērgļu iela</t>
  </si>
  <si>
    <t>D100312100010</t>
  </si>
  <si>
    <t>D100312100011</t>
  </si>
  <si>
    <t>D100312100012</t>
  </si>
  <si>
    <t>D100312100013</t>
  </si>
  <si>
    <t>D100312100014</t>
  </si>
  <si>
    <t>D100312100015</t>
  </si>
  <si>
    <t>Kārļa iela</t>
  </si>
  <si>
    <t>D100312100016</t>
  </si>
  <si>
    <t>D100312100017</t>
  </si>
  <si>
    <t>D100312100018</t>
  </si>
  <si>
    <t>D100312100019</t>
  </si>
  <si>
    <t>D100312100020</t>
  </si>
  <si>
    <t>D100312100021</t>
  </si>
  <si>
    <t>Mazezera iela</t>
  </si>
  <si>
    <t>D100312100022</t>
  </si>
  <si>
    <t>D100312100023</t>
  </si>
  <si>
    <t>D100312100024</t>
  </si>
  <si>
    <t>P.Stradiņa iela</t>
  </si>
  <si>
    <t>D100312100025</t>
  </si>
  <si>
    <t>D100312100026</t>
  </si>
  <si>
    <t>Pavasara iela</t>
  </si>
  <si>
    <t>D100312100027</t>
  </si>
  <si>
    <t>Peldu iela</t>
  </si>
  <si>
    <t>D100312100028</t>
  </si>
  <si>
    <t>Raiņa iela</t>
  </si>
  <si>
    <t>D100312100029</t>
  </si>
  <si>
    <t>D100312100030</t>
  </si>
  <si>
    <t>D100312100031</t>
  </si>
  <si>
    <t>D100312100032</t>
  </si>
  <si>
    <t>D100312100033</t>
  </si>
  <si>
    <t>Vaļņu iela</t>
  </si>
  <si>
    <t>D100312100034</t>
  </si>
  <si>
    <t>Kopā Viesītes ielas</t>
  </si>
  <si>
    <t>Viesīte</t>
  </si>
  <si>
    <t>Aknīste</t>
  </si>
  <si>
    <t>Jēkabpils</t>
  </si>
  <si>
    <t>Gads līdz kuram ir plānota būves reģistrācija</t>
  </si>
  <si>
    <t>Reģistrēta</t>
  </si>
  <si>
    <t>Nepieciešama pārreģistrācija</t>
  </si>
  <si>
    <t>Rēģistrēta</t>
  </si>
  <si>
    <t>Saukas ppagasts</t>
  </si>
  <si>
    <t>Gārsenes pgasts</t>
  </si>
  <si>
    <t>LVM - Kalniškas</t>
  </si>
  <si>
    <t>Kopā ceļi un ielas Gārsenes pagastā</t>
  </si>
  <si>
    <t>Kopā ceļi un ielas Salas pagastā</t>
  </si>
  <si>
    <t>Kopā ceļi un ielas Sēlpils pagastā</t>
  </si>
  <si>
    <t>Kopā ceļi un ielas Asares pagastā</t>
  </si>
  <si>
    <t>Kopā ceļi un ielas Aknīstes pagastā</t>
  </si>
  <si>
    <t>Kopā ceļi un ielas Saukas pagastā</t>
  </si>
  <si>
    <t>Kopā ceļi un ielas Rites pagastā</t>
  </si>
  <si>
    <t>Kopā ceļi un ielas Elkšņu pagastā</t>
  </si>
  <si>
    <t>Kopā ceļi un ielas Viesītes pagastā</t>
  </si>
  <si>
    <t>Tilts pār Eglaine</t>
  </si>
  <si>
    <t>Tilts pār Bērzaunīti</t>
  </si>
  <si>
    <t>Tilts pār Viesīti</t>
  </si>
  <si>
    <t>Tilts pār Dūņupi</t>
  </si>
  <si>
    <t>Tilts pār Dienvidsusēju</t>
  </si>
  <si>
    <t>Tilts pār Eglaini</t>
  </si>
  <si>
    <t>Tilts pār Rudzaiti</t>
  </si>
  <si>
    <t>Tilts pār Saku</t>
  </si>
  <si>
    <t>Tilts pār Ziemeļsusēju</t>
  </si>
  <si>
    <t>Tilts pār Piestiņu</t>
  </si>
  <si>
    <t>Tilts pār Podvāzi</t>
  </si>
  <si>
    <t>Tilts pār Piksteri</t>
  </si>
  <si>
    <t>Tilts pār Dvieti</t>
  </si>
  <si>
    <t>Tilts pār Eglonu</t>
  </si>
  <si>
    <t>Tilts pār Atašas pieteku</t>
  </si>
  <si>
    <t>Tilts pār Neretiņu</t>
  </si>
  <si>
    <t>262432.80       563012.88</t>
  </si>
  <si>
    <t>Tilts pār Neretu</t>
  </si>
  <si>
    <t>Tilts pār Mārsnu</t>
  </si>
  <si>
    <t>Tilts pār Radžupi</t>
  </si>
  <si>
    <t>Tilts pār Daugavas atteku</t>
  </si>
  <si>
    <t>Tilts pār Daugavu</t>
  </si>
  <si>
    <t>Tilts pār Donaviņas upi</t>
  </si>
  <si>
    <t>Kustības pārvads pār Kļavu ielu</t>
  </si>
  <si>
    <t>Gājēju tilts pār dz/c.</t>
  </si>
  <si>
    <t>Iesniegums pašvaldības ceļu reģistrācijai</t>
  </si>
  <si>
    <t>Jēkabpils novada pašvaldības autoceļu, ielu un tiltu kopsavilkums</t>
  </si>
  <si>
    <t>Nr.p.k.</t>
  </si>
  <si>
    <t>Pašvaldība</t>
  </si>
  <si>
    <t>Autoceļi</t>
  </si>
  <si>
    <t>Ielas</t>
  </si>
  <si>
    <t>gājēju un velosipēdu ceļa laukums</t>
  </si>
  <si>
    <t>Tilti</t>
  </si>
  <si>
    <t>tajā skaitā ar melno segumu</t>
  </si>
  <si>
    <t>tajā skaitā ar grants (Šķembu) segumu</t>
  </si>
  <si>
    <t>tajā skaitā ar bruģa segumu</t>
  </si>
  <si>
    <t>tajā skaitā bez seguma</t>
  </si>
  <si>
    <t>tajā skaitā</t>
  </si>
  <si>
    <t>garums</t>
  </si>
  <si>
    <t>brauktuvju laukums</t>
  </si>
  <si>
    <t>ar melno segumu (t.sk. virsmas apstrāde)</t>
  </si>
  <si>
    <t>ar bruģa segumu (t.sk. betona plātnes)</t>
  </si>
  <si>
    <t>ar grants (šķembu) segumu</t>
  </si>
  <si>
    <t>ar citu segumu (bez seguma)</t>
  </si>
  <si>
    <t>brauktuves laukums</t>
  </si>
  <si>
    <t>kv.m</t>
  </si>
  <si>
    <t>m3</t>
  </si>
  <si>
    <t>m</t>
  </si>
  <si>
    <t>Jēkabpils novada pilsētas</t>
  </si>
  <si>
    <t>Kopā:</t>
  </si>
  <si>
    <t>Datums</t>
  </si>
  <si>
    <r>
      <t xml:space="preserve">Sagatavoja  </t>
    </r>
    <r>
      <rPr>
        <u/>
        <sz val="8"/>
        <rFont val="Arial"/>
        <family val="2"/>
        <charset val="186"/>
      </rPr>
      <t xml:space="preserve">                                                                                                                                                          </t>
    </r>
  </si>
  <si>
    <t>Jēkabpils novada Attīstības pārvaldes Infrastruktūras apsaimniekošanas nodaļas vadītājs Ainārs Skromāns</t>
  </si>
  <si>
    <t>(amats, vārds, uzvārds )</t>
  </si>
  <si>
    <t>(paraksts)</t>
  </si>
  <si>
    <t xml:space="preserve"> </t>
  </si>
  <si>
    <t>Apstiprināja</t>
  </si>
  <si>
    <t>Reģistrēja</t>
  </si>
  <si>
    <t>VSIA "Latvijas Valsts ceļi" Latgales reģionālās nodaļas vadītājs Jānis Freibergs</t>
  </si>
  <si>
    <t>gājēju un velosipēdu ceļa garums</t>
  </si>
  <si>
    <t>Jēkabpils novada Attīstības pārvaldes vadītājs Baiba Voltmane</t>
  </si>
  <si>
    <t>2025.gada 10.septembris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</si>
</sst>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00"/>
    <numFmt numFmtId="165" formatCode="0.0"/>
    <numFmt numFmtId="166" formatCode="0;;;@"/>
    <numFmt numFmtId="167" formatCode="#,##0.000"/>
    <numFmt numFmtId="168" formatCode="_-* #,##0_-;\-* #,##0_-;_-* &quot;-&quot;??_-;_-@_-"/>
    <numFmt numFmtId="169" formatCode="#,##0.000_ ;\-#,##0.000\ "/>
    <numFmt numFmtId="170" formatCode="_-* #,##0.000_-;\-* #,##0.000_-;_-* &quot;-&quot;??_-;_-@_-"/>
    <numFmt numFmtId="171" formatCode="_-* #,##0.0_-;\-* #,##0.0_-;_-* &quot;-&quot;??_-;_-@_-"/>
  </numFmts>
  <fonts count="37">
    <font>
      <sz val="11"/>
      <color theme="1"/>
      <name val="Aptos Narrow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Arial"/>
      <family val="2"/>
      <charset val="186"/>
    </font>
    <font>
      <sz val="9"/>
      <name val="Arial"/>
      <family val="2"/>
      <charset val="186"/>
    </font>
    <font>
      <sz val="8"/>
      <color theme="1"/>
      <name val="Arial"/>
      <family val="2"/>
      <charset val="186"/>
    </font>
    <font>
      <b/>
      <sz val="12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  <font>
      <sz val="8"/>
      <color rgb="FFFF0000"/>
      <name val="Arial"/>
      <family val="2"/>
      <charset val="186"/>
    </font>
    <font>
      <sz val="8"/>
      <name val="Arial"/>
      <family val="2"/>
    </font>
    <font>
      <sz val="8"/>
      <color theme="1"/>
      <name val="Araial"/>
      <charset val="186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RimHelvetica"/>
      <charset val="186"/>
    </font>
    <font>
      <sz val="8"/>
      <color rgb="FF000000"/>
      <name val="Arial"/>
      <family val="2"/>
      <charset val="186"/>
    </font>
    <font>
      <sz val="11"/>
      <color theme="1"/>
      <name val="Aptos Narrow"/>
      <family val="2"/>
      <charset val="186"/>
      <scheme val="minor"/>
    </font>
    <font>
      <sz val="11"/>
      <color rgb="FF006100"/>
      <name val="Aptos Narrow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8"/>
      <color theme="1"/>
      <name val="Aptos Narrow"/>
      <family val="2"/>
      <charset val="186"/>
      <scheme val="minor"/>
    </font>
    <font>
      <sz val="8"/>
      <color theme="1"/>
      <name val="Aptos Narrow"/>
      <family val="2"/>
      <scheme val="minor"/>
    </font>
    <font>
      <i/>
      <sz val="8"/>
      <color theme="1"/>
      <name val="Aptos Narrow"/>
      <family val="2"/>
      <charset val="186"/>
      <scheme val="minor"/>
    </font>
    <font>
      <sz val="8"/>
      <color theme="1" tint="4.9989318521683403E-2"/>
      <name val="Aptos Narrow"/>
      <family val="2"/>
      <charset val="186"/>
      <scheme val="minor"/>
    </font>
    <font>
      <i/>
      <sz val="8"/>
      <color theme="1" tint="4.9989318521683403E-2"/>
      <name val="Aptos Narrow"/>
      <family val="2"/>
      <charset val="186"/>
      <scheme val="minor"/>
    </font>
    <font>
      <b/>
      <sz val="8"/>
      <color rgb="FFFF0000"/>
      <name val="Aptos Narrow"/>
      <family val="2"/>
      <charset val="186"/>
      <scheme val="minor"/>
    </font>
    <font>
      <sz val="8"/>
      <name val="Aptos Narrow"/>
      <family val="2"/>
      <scheme val="minor"/>
    </font>
    <font>
      <sz val="8"/>
      <color theme="1"/>
      <name val="Arial"/>
      <family val="2"/>
    </font>
    <font>
      <u/>
      <sz val="8"/>
      <name val="Arial"/>
      <family val="2"/>
      <charset val="186"/>
    </font>
    <font>
      <b/>
      <sz val="8"/>
      <color indexed="8"/>
      <name val="Calibri"/>
      <family val="2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186"/>
    </font>
    <font>
      <i/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/>
    <xf numFmtId="0" fontId="4" fillId="0" borderId="0"/>
    <xf numFmtId="0" fontId="15" fillId="0" borderId="0"/>
    <xf numFmtId="43" fontId="17" fillId="0" borderId="0" applyFont="0" applyFill="0" applyBorder="0" applyAlignment="0" applyProtection="0"/>
    <xf numFmtId="0" fontId="18" fillId="5" borderId="0" applyNumberFormat="0" applyBorder="0" applyAlignment="0" applyProtection="0"/>
    <xf numFmtId="43" fontId="17" fillId="0" borderId="0" applyFont="0" applyFill="0" applyBorder="0" applyAlignment="0" applyProtection="0"/>
    <xf numFmtId="0" fontId="4" fillId="0" borderId="0"/>
  </cellStyleXfs>
  <cellXfs count="89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0" fillId="0" borderId="3" xfId="0" applyBorder="1"/>
    <xf numFmtId="164" fontId="1" fillId="0" borderId="1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8" xfId="0" applyBorder="1"/>
    <xf numFmtId="0" fontId="1" fillId="0" borderId="3" xfId="0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1" fontId="1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3" xfId="1" applyFont="1" applyBorder="1" applyAlignment="1">
      <alignment horizontal="left"/>
    </xf>
    <xf numFmtId="166" fontId="1" fillId="0" borderId="3" xfId="1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164" fontId="2" fillId="0" borderId="3" xfId="0" applyNumberFormat="1" applyFont="1" applyBorder="1"/>
    <xf numFmtId="164" fontId="1" fillId="0" borderId="3" xfId="1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1" applyFont="1" applyBorder="1" applyAlignment="1">
      <alignment horizontal="center"/>
    </xf>
    <xf numFmtId="1" fontId="2" fillId="0" borderId="3" xfId="1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right" vertical="center"/>
    </xf>
    <xf numFmtId="0" fontId="7" fillId="0" borderId="0" xfId="0" applyFont="1"/>
    <xf numFmtId="0" fontId="0" fillId="2" borderId="0" xfId="0" applyFill="1"/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1" fontId="1" fillId="0" borderId="9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3" xfId="0" applyFont="1" applyBorder="1" applyAlignment="1">
      <alignment horizontal="left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wrapText="1"/>
    </xf>
    <xf numFmtId="0" fontId="7" fillId="0" borderId="13" xfId="0" applyFont="1" applyBorder="1" applyAlignment="1">
      <alignment horizontal="left" vertical="center" wrapText="1"/>
    </xf>
    <xf numFmtId="1" fontId="7" fillId="0" borderId="3" xfId="0" applyNumberFormat="1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1" fontId="12" fillId="0" borderId="3" xfId="0" applyNumberFormat="1" applyFont="1" applyBorder="1"/>
    <xf numFmtId="0" fontId="0" fillId="0" borderId="1" xfId="0" applyBorder="1"/>
    <xf numFmtId="0" fontId="0" fillId="0" borderId="4" xfId="0" applyBorder="1"/>
    <xf numFmtId="0" fontId="0" fillId="0" borderId="14" xfId="0" applyBorder="1"/>
    <xf numFmtId="0" fontId="0" fillId="0" borderId="16" xfId="0" applyBorder="1"/>
    <xf numFmtId="1" fontId="1" fillId="0" borderId="13" xfId="0" applyNumberFormat="1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1" fillId="0" borderId="13" xfId="0" applyFont="1" applyBorder="1" applyAlignment="1">
      <alignment horizontal="right" vertical="center" wrapText="1"/>
    </xf>
    <xf numFmtId="1" fontId="1" fillId="0" borderId="13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vertical="center"/>
    </xf>
    <xf numFmtId="1" fontId="1" fillId="0" borderId="7" xfId="0" applyNumberFormat="1" applyFont="1" applyBorder="1" applyAlignment="1">
      <alignment vertical="center"/>
    </xf>
    <xf numFmtId="1" fontId="1" fillId="0" borderId="6" xfId="0" applyNumberFormat="1" applyFont="1" applyBorder="1" applyAlignment="1">
      <alignment vertical="center"/>
    </xf>
    <xf numFmtId="164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4" fillId="0" borderId="10" xfId="1" applyFont="1" applyBorder="1" applyAlignment="1">
      <alignment horizontal="left"/>
    </xf>
    <xf numFmtId="166" fontId="14" fillId="0" borderId="10" xfId="1" applyNumberFormat="1" applyFont="1" applyBorder="1" applyAlignment="1">
      <alignment horizontal="center"/>
    </xf>
    <xf numFmtId="164" fontId="13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/>
    </xf>
    <xf numFmtId="0" fontId="14" fillId="0" borderId="3" xfId="1" applyFont="1" applyBorder="1" applyAlignment="1">
      <alignment horizontal="left"/>
    </xf>
    <xf numFmtId="166" fontId="14" fillId="0" borderId="3" xfId="1" applyNumberFormat="1" applyFont="1" applyBorder="1" applyAlignment="1">
      <alignment horizontal="center"/>
    </xf>
    <xf numFmtId="1" fontId="13" fillId="0" borderId="3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64" fontId="13" fillId="0" borderId="24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vertical="center"/>
    </xf>
    <xf numFmtId="0" fontId="14" fillId="0" borderId="24" xfId="1" applyFont="1" applyBorder="1" applyAlignment="1">
      <alignment horizontal="left"/>
    </xf>
    <xf numFmtId="166" fontId="14" fillId="0" borderId="24" xfId="1" applyNumberFormat="1" applyFont="1" applyBorder="1" applyAlignment="1">
      <alignment horizontal="center"/>
    </xf>
    <xf numFmtId="1" fontId="13" fillId="0" borderId="2" xfId="0" applyNumberFormat="1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/>
    </xf>
    <xf numFmtId="0" fontId="14" fillId="0" borderId="19" xfId="1" applyFont="1" applyBorder="1" applyAlignment="1">
      <alignment horizontal="left"/>
    </xf>
    <xf numFmtId="166" fontId="14" fillId="0" borderId="19" xfId="1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0" fontId="14" fillId="0" borderId="2" xfId="1" applyFont="1" applyBorder="1" applyAlignment="1">
      <alignment horizontal="left"/>
    </xf>
    <xf numFmtId="166" fontId="14" fillId="0" borderId="2" xfId="1" applyNumberFormat="1" applyFont="1" applyBorder="1" applyAlignment="1">
      <alignment horizontal="center"/>
    </xf>
    <xf numFmtId="0" fontId="13" fillId="0" borderId="5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164" fontId="13" fillId="0" borderId="13" xfId="0" applyNumberFormat="1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164" fontId="13" fillId="0" borderId="2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" fillId="0" borderId="1" xfId="0" applyFont="1" applyBorder="1"/>
    <xf numFmtId="0" fontId="13" fillId="0" borderId="18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1" fontId="13" fillId="0" borderId="3" xfId="0" applyNumberFormat="1" applyFont="1" applyBorder="1" applyAlignment="1">
      <alignment horizontal="right" vertical="center"/>
    </xf>
    <xf numFmtId="1" fontId="13" fillId="0" borderId="1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1" fontId="1" fillId="0" borderId="9" xfId="0" applyNumberFormat="1" applyFont="1" applyBorder="1" applyAlignment="1">
      <alignment horizontal="right" vertical="center" wrapText="1"/>
    </xf>
    <xf numFmtId="0" fontId="13" fillId="0" borderId="21" xfId="0" applyFont="1" applyBorder="1" applyAlignment="1">
      <alignment horizontal="left" vertical="center"/>
    </xf>
    <xf numFmtId="164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/>
    </xf>
    <xf numFmtId="164" fontId="13" fillId="0" borderId="23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4" fillId="0" borderId="9" xfId="1" applyFont="1" applyBorder="1" applyAlignment="1">
      <alignment horizontal="left"/>
    </xf>
    <xf numFmtId="166" fontId="14" fillId="0" borderId="9" xfId="1" applyNumberFormat="1" applyFont="1" applyBorder="1" applyAlignment="1">
      <alignment horizontal="center"/>
    </xf>
    <xf numFmtId="0" fontId="13" fillId="0" borderId="12" xfId="0" applyFont="1" applyBorder="1" applyAlignment="1">
      <alignment vertical="center"/>
    </xf>
    <xf numFmtId="0" fontId="14" fillId="0" borderId="12" xfId="1" applyFont="1" applyBorder="1" applyAlignment="1">
      <alignment horizontal="left"/>
    </xf>
    <xf numFmtId="166" fontId="14" fillId="0" borderId="12" xfId="1" applyNumberFormat="1" applyFont="1" applyBorder="1" applyAlignment="1">
      <alignment horizontal="center"/>
    </xf>
    <xf numFmtId="0" fontId="13" fillId="0" borderId="3" xfId="0" applyFont="1" applyBorder="1" applyAlignment="1">
      <alignment horizontal="right" vertical="center" wrapText="1"/>
    </xf>
    <xf numFmtId="166" fontId="14" fillId="0" borderId="3" xfId="1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3" xfId="1" applyFont="1" applyBorder="1" applyAlignment="1">
      <alignment horizontal="left"/>
    </xf>
    <xf numFmtId="164" fontId="11" fillId="0" borderId="13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/>
    </xf>
    <xf numFmtId="164" fontId="11" fillId="0" borderId="24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64" fontId="11" fillId="0" borderId="17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horizontal="right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0" fontId="21" fillId="0" borderId="24" xfId="1" applyFont="1" applyBorder="1" applyAlignment="1">
      <alignment horizontal="left"/>
    </xf>
    <xf numFmtId="164" fontId="22" fillId="0" borderId="9" xfId="1" applyNumberFormat="1" applyFont="1" applyBorder="1" applyAlignment="1">
      <alignment horizontal="center"/>
    </xf>
    <xf numFmtId="0" fontId="22" fillId="0" borderId="9" xfId="1" applyFont="1" applyBorder="1" applyAlignment="1">
      <alignment horizontal="center"/>
    </xf>
    <xf numFmtId="0" fontId="22" fillId="0" borderId="9" xfId="1" applyFont="1" applyBorder="1" applyAlignment="1">
      <alignment horizontal="left"/>
    </xf>
    <xf numFmtId="3" fontId="22" fillId="0" borderId="9" xfId="1" applyNumberFormat="1" applyFont="1" applyBorder="1" applyAlignment="1">
      <alignment horizontal="center"/>
    </xf>
    <xf numFmtId="0" fontId="22" fillId="0" borderId="12" xfId="1" applyFont="1" applyBorder="1"/>
    <xf numFmtId="0" fontId="23" fillId="0" borderId="12" xfId="1" applyFont="1" applyBorder="1" applyAlignment="1">
      <alignment horizontal="right"/>
    </xf>
    <xf numFmtId="164" fontId="22" fillId="0" borderId="12" xfId="1" applyNumberFormat="1" applyFont="1" applyBorder="1" applyAlignment="1">
      <alignment horizontal="center"/>
    </xf>
    <xf numFmtId="0" fontId="22" fillId="0" borderId="12" xfId="1" applyFont="1" applyBorder="1" applyAlignment="1">
      <alignment horizontal="center"/>
    </xf>
    <xf numFmtId="0" fontId="22" fillId="0" borderId="12" xfId="1" applyFont="1" applyBorder="1" applyAlignment="1">
      <alignment horizontal="left"/>
    </xf>
    <xf numFmtId="3" fontId="22" fillId="0" borderId="12" xfId="1" applyNumberFormat="1" applyFont="1" applyBorder="1" applyAlignment="1">
      <alignment horizontal="center"/>
    </xf>
    <xf numFmtId="0" fontId="21" fillId="0" borderId="9" xfId="1" applyFont="1" applyBorder="1" applyAlignment="1">
      <alignment horizontal="left"/>
    </xf>
    <xf numFmtId="0" fontId="22" fillId="0" borderId="24" xfId="1" applyFont="1" applyBorder="1"/>
    <xf numFmtId="164" fontId="22" fillId="0" borderId="11" xfId="1" applyNumberFormat="1" applyFont="1" applyBorder="1" applyAlignment="1">
      <alignment horizontal="center"/>
    </xf>
    <xf numFmtId="164" fontId="22" fillId="0" borderId="24" xfId="1" applyNumberFormat="1" applyFont="1" applyBorder="1" applyAlignment="1">
      <alignment horizontal="center"/>
    </xf>
    <xf numFmtId="0" fontId="22" fillId="0" borderId="24" xfId="1" applyFont="1" applyBorder="1" applyAlignment="1">
      <alignment horizontal="center"/>
    </xf>
    <xf numFmtId="0" fontId="22" fillId="0" borderId="24" xfId="1" applyFont="1" applyBorder="1" applyAlignment="1">
      <alignment horizontal="left"/>
    </xf>
    <xf numFmtId="3" fontId="22" fillId="0" borderId="24" xfId="1" applyNumberFormat="1" applyFont="1" applyBorder="1" applyAlignment="1">
      <alignment horizontal="center"/>
    </xf>
    <xf numFmtId="0" fontId="21" fillId="0" borderId="12" xfId="1" applyFont="1" applyBorder="1" applyAlignment="1">
      <alignment horizontal="left"/>
    </xf>
    <xf numFmtId="164" fontId="22" fillId="0" borderId="7" xfId="1" applyNumberFormat="1" applyFont="1" applyBorder="1" applyAlignment="1">
      <alignment horizontal="center"/>
    </xf>
    <xf numFmtId="1" fontId="22" fillId="0" borderId="24" xfId="1" applyNumberFormat="1" applyFont="1" applyBorder="1" applyAlignment="1">
      <alignment horizontal="center"/>
    </xf>
    <xf numFmtId="0" fontId="22" fillId="0" borderId="7" xfId="1" applyFont="1" applyBorder="1" applyAlignment="1">
      <alignment horizontal="left"/>
    </xf>
    <xf numFmtId="0" fontId="21" fillId="0" borderId="3" xfId="1" applyFont="1" applyBorder="1" applyAlignment="1">
      <alignment horizontal="left"/>
    </xf>
    <xf numFmtId="164" fontId="22" fillId="0" borderId="3" xfId="1" applyNumberFormat="1" applyFont="1" applyBorder="1" applyAlignment="1">
      <alignment horizontal="center"/>
    </xf>
    <xf numFmtId="0" fontId="22" fillId="0" borderId="3" xfId="1" applyFont="1" applyBorder="1" applyAlignment="1">
      <alignment horizontal="center"/>
    </xf>
    <xf numFmtId="0" fontId="22" fillId="0" borderId="3" xfId="1" applyFont="1" applyBorder="1" applyAlignment="1">
      <alignment horizontal="left"/>
    </xf>
    <xf numFmtId="3" fontId="22" fillId="0" borderId="3" xfId="1" applyNumberFormat="1" applyFont="1" applyBorder="1" applyAlignment="1">
      <alignment horizontal="center"/>
    </xf>
    <xf numFmtId="0" fontId="22" fillId="0" borderId="11" xfId="1" applyFont="1" applyBorder="1"/>
    <xf numFmtId="0" fontId="21" fillId="0" borderId="11" xfId="1" applyFont="1" applyBorder="1" applyAlignment="1">
      <alignment horizontal="left"/>
    </xf>
    <xf numFmtId="0" fontId="22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left"/>
    </xf>
    <xf numFmtId="3" fontId="22" fillId="0" borderId="11" xfId="1" applyNumberFormat="1" applyFont="1" applyBorder="1" applyAlignment="1">
      <alignment horizontal="center"/>
    </xf>
    <xf numFmtId="164" fontId="22" fillId="0" borderId="19" xfId="1" applyNumberFormat="1" applyFont="1" applyBorder="1" applyAlignment="1">
      <alignment horizontal="center"/>
    </xf>
    <xf numFmtId="1" fontId="22" fillId="0" borderId="9" xfId="1" applyNumberFormat="1" applyFont="1" applyBorder="1" applyAlignment="1">
      <alignment horizontal="center"/>
    </xf>
    <xf numFmtId="166" fontId="22" fillId="0" borderId="9" xfId="1" applyNumberFormat="1" applyFont="1" applyBorder="1" applyAlignment="1">
      <alignment horizontal="left"/>
    </xf>
    <xf numFmtId="0" fontId="23" fillId="0" borderId="11" xfId="1" applyFont="1" applyBorder="1" applyAlignment="1">
      <alignment horizontal="right"/>
    </xf>
    <xf numFmtId="1" fontId="22" fillId="0" borderId="12" xfId="1" applyNumberFormat="1" applyFont="1" applyBorder="1" applyAlignment="1">
      <alignment horizontal="center"/>
    </xf>
    <xf numFmtId="166" fontId="22" fillId="0" borderId="12" xfId="1" applyNumberFormat="1" applyFont="1" applyBorder="1" applyAlignment="1">
      <alignment horizontal="left"/>
    </xf>
    <xf numFmtId="0" fontId="22" fillId="0" borderId="19" xfId="1" applyFont="1" applyBorder="1"/>
    <xf numFmtId="0" fontId="21" fillId="0" borderId="19" xfId="1" applyFont="1" applyBorder="1" applyAlignment="1">
      <alignment horizontal="left"/>
    </xf>
    <xf numFmtId="0" fontId="22" fillId="0" borderId="19" xfId="1" applyFont="1" applyBorder="1" applyAlignment="1">
      <alignment horizontal="center"/>
    </xf>
    <xf numFmtId="0" fontId="22" fillId="0" borderId="19" xfId="1" applyFont="1" applyBorder="1" applyAlignment="1">
      <alignment horizontal="left"/>
    </xf>
    <xf numFmtId="3" fontId="22" fillId="0" borderId="19" xfId="1" applyNumberFormat="1" applyFont="1" applyBorder="1" applyAlignment="1">
      <alignment horizontal="center"/>
    </xf>
    <xf numFmtId="0" fontId="24" fillId="0" borderId="9" xfId="1" applyFont="1" applyBorder="1" applyAlignment="1">
      <alignment horizontal="left"/>
    </xf>
    <xf numFmtId="0" fontId="24" fillId="0" borderId="11" xfId="1" applyFont="1" applyBorder="1" applyAlignment="1">
      <alignment horizontal="left"/>
    </xf>
    <xf numFmtId="0" fontId="25" fillId="0" borderId="11" xfId="1" applyFont="1" applyBorder="1" applyAlignment="1">
      <alignment horizontal="right"/>
    </xf>
    <xf numFmtId="0" fontId="24" fillId="0" borderId="12" xfId="1" applyFont="1" applyBorder="1" applyAlignment="1">
      <alignment horizontal="left"/>
    </xf>
    <xf numFmtId="0" fontId="25" fillId="0" borderId="12" xfId="1" applyFont="1" applyBorder="1" applyAlignment="1">
      <alignment horizontal="right"/>
    </xf>
    <xf numFmtId="49" fontId="22" fillId="0" borderId="11" xfId="1" applyNumberFormat="1" applyFont="1" applyBorder="1" applyAlignment="1">
      <alignment horizontal="center"/>
    </xf>
    <xf numFmtId="164" fontId="22" fillId="0" borderId="3" xfId="1" applyNumberFormat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3" fontId="22" fillId="0" borderId="3" xfId="1" applyNumberFormat="1" applyFont="1" applyBorder="1" applyAlignment="1">
      <alignment horizontal="center" vertical="center"/>
    </xf>
    <xf numFmtId="164" fontId="22" fillId="0" borderId="9" xfId="1" applyNumberFormat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3" fontId="22" fillId="0" borderId="9" xfId="1" applyNumberFormat="1" applyFont="1" applyBorder="1" applyAlignment="1">
      <alignment horizontal="center" vertical="center"/>
    </xf>
    <xf numFmtId="164" fontId="22" fillId="0" borderId="11" xfId="1" applyNumberFormat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3" fontId="22" fillId="0" borderId="11" xfId="1" applyNumberFormat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left"/>
    </xf>
    <xf numFmtId="164" fontId="22" fillId="0" borderId="12" xfId="1" applyNumberFormat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3" fontId="22" fillId="0" borderId="12" xfId="1" applyNumberFormat="1" applyFont="1" applyBorder="1" applyAlignment="1">
      <alignment horizontal="center" vertical="center"/>
    </xf>
    <xf numFmtId="0" fontId="23" fillId="0" borderId="19" xfId="1" applyFont="1" applyBorder="1" applyAlignment="1">
      <alignment horizontal="right"/>
    </xf>
    <xf numFmtId="0" fontId="21" fillId="0" borderId="27" xfId="1" applyFont="1" applyBorder="1" applyAlignment="1">
      <alignment horizontal="left"/>
    </xf>
    <xf numFmtId="0" fontId="22" fillId="0" borderId="10" xfId="1" applyFont="1" applyBorder="1"/>
    <xf numFmtId="0" fontId="21" fillId="0" borderId="10" xfId="1" applyFont="1" applyBorder="1" applyAlignment="1">
      <alignment horizontal="left"/>
    </xf>
    <xf numFmtId="164" fontId="22" fillId="0" borderId="10" xfId="1" applyNumberFormat="1" applyFont="1" applyBorder="1" applyAlignment="1">
      <alignment horizontal="center"/>
    </xf>
    <xf numFmtId="0" fontId="22" fillId="0" borderId="10" xfId="1" applyFont="1" applyBorder="1" applyAlignment="1">
      <alignment horizontal="center"/>
    </xf>
    <xf numFmtId="3" fontId="22" fillId="0" borderId="10" xfId="1" applyNumberFormat="1" applyFont="1" applyBorder="1" applyAlignment="1">
      <alignment horizontal="center"/>
    </xf>
    <xf numFmtId="0" fontId="21" fillId="0" borderId="9" xfId="1" applyFont="1" applyBorder="1" applyAlignment="1">
      <alignment horizontal="left" vertical="center"/>
    </xf>
    <xf numFmtId="164" fontId="22" fillId="0" borderId="24" xfId="1" applyNumberFormat="1" applyFont="1" applyBorder="1" applyAlignment="1">
      <alignment horizontal="center" vertical="center"/>
    </xf>
    <xf numFmtId="0" fontId="22" fillId="0" borderId="24" xfId="1" applyFont="1" applyBorder="1" applyAlignment="1">
      <alignment horizontal="center" vertical="center"/>
    </xf>
    <xf numFmtId="0" fontId="22" fillId="0" borderId="24" xfId="1" applyFont="1" applyBorder="1" applyAlignment="1">
      <alignment horizontal="left" vertical="center"/>
    </xf>
    <xf numFmtId="0" fontId="22" fillId="0" borderId="24" xfId="1" applyFont="1" applyBorder="1" applyAlignment="1">
      <alignment horizontal="center" vertical="center" wrapText="1"/>
    </xf>
    <xf numFmtId="2" fontId="22" fillId="0" borderId="24" xfId="1" applyNumberFormat="1" applyFont="1" applyBorder="1" applyAlignment="1">
      <alignment horizontal="center" vertical="center"/>
    </xf>
    <xf numFmtId="3" fontId="22" fillId="0" borderId="24" xfId="1" applyNumberFormat="1" applyFont="1" applyBorder="1" applyAlignment="1">
      <alignment horizontal="center" vertical="center"/>
    </xf>
    <xf numFmtId="0" fontId="24" fillId="0" borderId="24" xfId="1" applyFont="1" applyBorder="1" applyAlignment="1">
      <alignment horizontal="left"/>
    </xf>
    <xf numFmtId="0" fontId="21" fillId="0" borderId="24" xfId="1" applyFont="1" applyBorder="1" applyAlignment="1">
      <alignment horizontal="right"/>
    </xf>
    <xf numFmtId="0" fontId="26" fillId="0" borderId="11" xfId="1" applyFont="1" applyBorder="1" applyAlignment="1">
      <alignment horizontal="left"/>
    </xf>
    <xf numFmtId="0" fontId="22" fillId="0" borderId="10" xfId="1" applyFont="1" applyBorder="1" applyAlignment="1">
      <alignment horizontal="left"/>
    </xf>
    <xf numFmtId="0" fontId="22" fillId="0" borderId="11" xfId="1" applyFont="1" applyBorder="1" applyAlignment="1">
      <alignment horizontal="center" wrapText="1"/>
    </xf>
    <xf numFmtId="0" fontId="21" fillId="0" borderId="7" xfId="1" applyFont="1" applyBorder="1" applyAlignment="1">
      <alignment horizontal="left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9" fillId="0" borderId="12" xfId="1" applyFont="1" applyBorder="1" applyAlignment="1">
      <alignment horizontal="left"/>
    </xf>
    <xf numFmtId="0" fontId="26" fillId="0" borderId="12" xfId="1" applyFont="1" applyBorder="1" applyAlignment="1">
      <alignment horizontal="left"/>
    </xf>
    <xf numFmtId="164" fontId="22" fillId="0" borderId="2" xfId="1" applyNumberFormat="1" applyFont="1" applyBorder="1" applyAlignment="1">
      <alignment horizontal="center"/>
    </xf>
    <xf numFmtId="0" fontId="22" fillId="0" borderId="9" xfId="1" applyFont="1" applyBorder="1" applyAlignment="1">
      <alignment horizontal="center" wrapText="1"/>
    </xf>
    <xf numFmtId="0" fontId="21" fillId="0" borderId="2" xfId="1" applyFont="1" applyBorder="1" applyAlignment="1">
      <alignment horizontal="left"/>
    </xf>
    <xf numFmtId="0" fontId="22" fillId="0" borderId="2" xfId="1" applyFont="1" applyBorder="1" applyAlignment="1">
      <alignment horizontal="center"/>
    </xf>
    <xf numFmtId="0" fontId="22" fillId="0" borderId="2" xfId="1" applyFont="1" applyBorder="1" applyAlignment="1">
      <alignment horizontal="left"/>
    </xf>
    <xf numFmtId="3" fontId="22" fillId="0" borderId="2" xfId="1" applyNumberFormat="1" applyFont="1" applyBorder="1" applyAlignment="1">
      <alignment horizontal="center"/>
    </xf>
    <xf numFmtId="0" fontId="21" fillId="0" borderId="6" xfId="1" applyFont="1" applyBorder="1" applyAlignment="1">
      <alignment horizontal="left"/>
    </xf>
    <xf numFmtId="0" fontId="21" fillId="0" borderId="28" xfId="1" applyFont="1" applyBorder="1" applyAlignment="1">
      <alignment horizontal="left"/>
    </xf>
    <xf numFmtId="0" fontId="23" fillId="0" borderId="10" xfId="1" applyFont="1" applyBorder="1" applyAlignment="1">
      <alignment horizontal="right"/>
    </xf>
    <xf numFmtId="0" fontId="23" fillId="0" borderId="7" xfId="1" applyFont="1" applyBorder="1" applyAlignment="1">
      <alignment horizontal="right"/>
    </xf>
    <xf numFmtId="1" fontId="22" fillId="0" borderId="11" xfId="1" applyNumberFormat="1" applyFont="1" applyBorder="1" applyAlignment="1">
      <alignment horizontal="center"/>
    </xf>
    <xf numFmtId="0" fontId="22" fillId="0" borderId="7" xfId="1" applyFont="1" applyBorder="1" applyAlignment="1">
      <alignment horizontal="center"/>
    </xf>
    <xf numFmtId="0" fontId="27" fillId="0" borderId="11" xfId="1" applyFont="1" applyBorder="1"/>
    <xf numFmtId="164" fontId="24" fillId="0" borderId="3" xfId="1" applyNumberFormat="1" applyFont="1" applyBorder="1" applyAlignment="1">
      <alignment horizontal="left"/>
    </xf>
    <xf numFmtId="0" fontId="9" fillId="0" borderId="24" xfId="1" applyFont="1" applyBorder="1" applyAlignment="1">
      <alignment horizontal="left" vertical="center"/>
    </xf>
    <xf numFmtId="164" fontId="22" fillId="0" borderId="10" xfId="1" applyNumberFormat="1" applyFont="1" applyBorder="1" applyAlignment="1">
      <alignment horizontal="center" vertical="center"/>
    </xf>
    <xf numFmtId="0" fontId="23" fillId="0" borderId="24" xfId="1" applyFont="1" applyBorder="1" applyAlignment="1">
      <alignment horizontal="right"/>
    </xf>
    <xf numFmtId="0" fontId="9" fillId="0" borderId="3" xfId="1" applyFont="1" applyBorder="1" applyAlignment="1">
      <alignment horizontal="left"/>
    </xf>
    <xf numFmtId="0" fontId="21" fillId="0" borderId="6" xfId="1" applyFont="1" applyBorder="1" applyAlignment="1">
      <alignment horizontal="left" vertical="center"/>
    </xf>
    <xf numFmtId="0" fontId="22" fillId="0" borderId="9" xfId="1" applyFont="1" applyBorder="1" applyAlignment="1">
      <alignment horizontal="left" vertical="center"/>
    </xf>
    <xf numFmtId="0" fontId="22" fillId="0" borderId="26" xfId="1" applyFont="1" applyBorder="1"/>
    <xf numFmtId="0" fontId="21" fillId="0" borderId="26" xfId="1" applyFont="1" applyBorder="1" applyAlignment="1">
      <alignment horizontal="left"/>
    </xf>
    <xf numFmtId="0" fontId="23" fillId="0" borderId="26" xfId="1" applyFont="1" applyBorder="1" applyAlignment="1">
      <alignment horizontal="right"/>
    </xf>
    <xf numFmtId="0" fontId="22" fillId="0" borderId="20" xfId="1" applyFont="1" applyBorder="1"/>
    <xf numFmtId="0" fontId="1" fillId="0" borderId="29" xfId="0" applyFont="1" applyBorder="1" applyAlignment="1">
      <alignment horizontal="center" vertical="center"/>
    </xf>
    <xf numFmtId="0" fontId="22" fillId="0" borderId="11" xfId="1" applyFont="1" applyBorder="1" applyAlignment="1">
      <alignment vertical="center"/>
    </xf>
    <xf numFmtId="0" fontId="21" fillId="0" borderId="11" xfId="1" applyFont="1" applyBorder="1" applyAlignment="1">
      <alignment horizontal="left" vertical="center"/>
    </xf>
    <xf numFmtId="0" fontId="22" fillId="0" borderId="11" xfId="1" applyFont="1" applyBorder="1" applyAlignment="1">
      <alignment horizontal="left" vertical="center"/>
    </xf>
    <xf numFmtId="0" fontId="22" fillId="0" borderId="11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left"/>
    </xf>
    <xf numFmtId="164" fontId="27" fillId="0" borderId="9" xfId="1" applyNumberFormat="1" applyFont="1" applyBorder="1" applyAlignment="1">
      <alignment horizontal="center"/>
    </xf>
    <xf numFmtId="164" fontId="27" fillId="0" borderId="11" xfId="1" applyNumberFormat="1" applyFont="1" applyBorder="1" applyAlignment="1">
      <alignment horizontal="center"/>
    </xf>
    <xf numFmtId="164" fontId="27" fillId="0" borderId="12" xfId="1" applyNumberFormat="1" applyFont="1" applyBorder="1" applyAlignment="1">
      <alignment horizontal="center"/>
    </xf>
    <xf numFmtId="164" fontId="27" fillId="0" borderId="24" xfId="1" applyNumberFormat="1" applyFont="1" applyBorder="1" applyAlignment="1">
      <alignment horizontal="center"/>
    </xf>
    <xf numFmtId="164" fontId="27" fillId="0" borderId="3" xfId="1" applyNumberFormat="1" applyFont="1" applyBorder="1" applyAlignment="1">
      <alignment horizontal="center"/>
    </xf>
    <xf numFmtId="0" fontId="27" fillId="0" borderId="3" xfId="1" applyFont="1" applyBorder="1" applyAlignment="1">
      <alignment horizontal="center"/>
    </xf>
    <xf numFmtId="0" fontId="22" fillId="0" borderId="18" xfId="1" applyFont="1" applyBorder="1"/>
    <xf numFmtId="0" fontId="22" fillId="0" borderId="3" xfId="1" applyFont="1" applyBorder="1"/>
    <xf numFmtId="0" fontId="22" fillId="0" borderId="1" xfId="1" applyFont="1" applyBorder="1"/>
    <xf numFmtId="3" fontId="22" fillId="0" borderId="3" xfId="1" applyNumberFormat="1" applyFont="1" applyBorder="1"/>
    <xf numFmtId="0" fontId="22" fillId="0" borderId="13" xfId="1" applyFont="1" applyBorder="1" applyAlignment="1">
      <alignment horizontal="center"/>
    </xf>
    <xf numFmtId="3" fontId="22" fillId="0" borderId="7" xfId="1" applyNumberFormat="1" applyFont="1" applyBorder="1" applyAlignment="1">
      <alignment horizontal="center"/>
    </xf>
    <xf numFmtId="0" fontId="21" fillId="0" borderId="3" xfId="1" applyFont="1" applyBorder="1" applyAlignment="1">
      <alignment horizontal="left" vertical="center"/>
    </xf>
    <xf numFmtId="0" fontId="2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16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166" fontId="1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0" borderId="18" xfId="1" applyFont="1" applyBorder="1" applyAlignment="1">
      <alignment vertical="center"/>
    </xf>
    <xf numFmtId="167" fontId="2" fillId="0" borderId="3" xfId="1" applyNumberFormat="1" applyFont="1" applyBorder="1" applyAlignment="1">
      <alignment horizontal="center"/>
    </xf>
    <xf numFmtId="3" fontId="2" fillId="0" borderId="3" xfId="1" applyNumberFormat="1" applyFont="1" applyBorder="1" applyAlignment="1">
      <alignment horizontal="center"/>
    </xf>
    <xf numFmtId="3" fontId="2" fillId="0" borderId="0" xfId="1" applyNumberFormat="1" applyFont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166" fontId="2" fillId="0" borderId="3" xfId="1" applyNumberFormat="1" applyFont="1" applyBorder="1" applyAlignment="1">
      <alignment horizontal="center"/>
    </xf>
    <xf numFmtId="0" fontId="1" fillId="0" borderId="1" xfId="1" applyFont="1" applyBorder="1" applyAlignment="1">
      <alignment horizontal="left" vertical="center"/>
    </xf>
    <xf numFmtId="0" fontId="1" fillId="0" borderId="18" xfId="1" applyFont="1" applyBorder="1" applyAlignment="1">
      <alignment horizontal="left" vertical="center"/>
    </xf>
    <xf numFmtId="0" fontId="1" fillId="0" borderId="18" xfId="1" applyFont="1" applyBorder="1" applyAlignment="1">
      <alignment vertical="center"/>
    </xf>
    <xf numFmtId="168" fontId="1" fillId="0" borderId="3" xfId="3" applyNumberFormat="1" applyFont="1" applyFill="1" applyBorder="1" applyAlignment="1">
      <alignment horizontal="center"/>
    </xf>
    <xf numFmtId="167" fontId="2" fillId="0" borderId="0" xfId="1" applyNumberFormat="1" applyFont="1" applyAlignment="1">
      <alignment horizontal="center"/>
    </xf>
    <xf numFmtId="3" fontId="1" fillId="0" borderId="0" xfId="1" applyNumberFormat="1" applyFont="1"/>
    <xf numFmtId="165" fontId="1" fillId="0" borderId="0" xfId="1" applyNumberFormat="1" applyFont="1" applyAlignment="1">
      <alignment horizontal="center" vertical="center"/>
    </xf>
    <xf numFmtId="166" fontId="1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3" fontId="1" fillId="0" borderId="0" xfId="1" applyNumberFormat="1" applyFont="1" applyAlignment="1">
      <alignment horizontal="center"/>
    </xf>
    <xf numFmtId="167" fontId="1" fillId="0" borderId="0" xfId="1" applyNumberFormat="1" applyFont="1" applyAlignment="1">
      <alignment horizontal="center"/>
    </xf>
    <xf numFmtId="3" fontId="2" fillId="0" borderId="1" xfId="1" applyNumberFormat="1" applyFont="1" applyBorder="1" applyAlignment="1">
      <alignment horizontal="center"/>
    </xf>
    <xf numFmtId="168" fontId="1" fillId="0" borderId="1" xfId="3" applyNumberFormat="1" applyFont="1" applyFill="1" applyBorder="1" applyAlignment="1">
      <alignment horizontal="center"/>
    </xf>
    <xf numFmtId="3" fontId="2" fillId="0" borderId="14" xfId="1" applyNumberFormat="1" applyFont="1" applyBorder="1" applyAlignment="1">
      <alignment horizontal="center"/>
    </xf>
    <xf numFmtId="168" fontId="1" fillId="0" borderId="14" xfId="3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shrinkToFit="1"/>
    </xf>
    <xf numFmtId="0" fontId="28" fillId="0" borderId="3" xfId="1" applyFont="1" applyBorder="1" applyAlignment="1">
      <alignment horizontal="left"/>
    </xf>
    <xf numFmtId="166" fontId="28" fillId="0" borderId="3" xfId="1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28" fillId="0" borderId="2" xfId="1" applyFont="1" applyBorder="1" applyAlignment="1">
      <alignment horizontal="left"/>
    </xf>
    <xf numFmtId="166" fontId="28" fillId="0" borderId="2" xfId="1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28" fillId="0" borderId="9" xfId="1" applyFont="1" applyBorder="1" applyAlignment="1">
      <alignment horizontal="left"/>
    </xf>
    <xf numFmtId="166" fontId="28" fillId="0" borderId="9" xfId="1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28" fillId="0" borderId="12" xfId="1" applyFont="1" applyBorder="1" applyAlignment="1">
      <alignment horizontal="left"/>
    </xf>
    <xf numFmtId="166" fontId="28" fillId="0" borderId="12" xfId="1" applyNumberFormat="1" applyFont="1" applyBorder="1" applyAlignment="1">
      <alignment horizontal="center"/>
    </xf>
    <xf numFmtId="164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28" fillId="0" borderId="11" xfId="1" applyFont="1" applyBorder="1" applyAlignment="1">
      <alignment horizontal="left"/>
    </xf>
    <xf numFmtId="0" fontId="11" fillId="0" borderId="10" xfId="0" applyFont="1" applyBorder="1" applyAlignment="1">
      <alignment vertical="center"/>
    </xf>
    <xf numFmtId="164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28" fillId="0" borderId="10" xfId="1" applyFont="1" applyBorder="1" applyAlignment="1">
      <alignment horizontal="left"/>
    </xf>
    <xf numFmtId="0" fontId="11" fillId="0" borderId="7" xfId="0" applyFont="1" applyBorder="1" applyAlignment="1">
      <alignment vertical="center"/>
    </xf>
    <xf numFmtId="0" fontId="11" fillId="0" borderId="7" xfId="0" applyFont="1" applyBorder="1" applyAlignment="1">
      <alignment horizontal="center" vertical="center" shrinkToFit="1"/>
    </xf>
    <xf numFmtId="0" fontId="28" fillId="0" borderId="7" xfId="1" applyFont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0" fontId="11" fillId="0" borderId="12" xfId="0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28" fillId="0" borderId="24" xfId="1" applyFont="1" applyBorder="1" applyAlignment="1">
      <alignment horizontal="left"/>
    </xf>
    <xf numFmtId="164" fontId="11" fillId="0" borderId="19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28" fillId="0" borderId="19" xfId="1" applyFont="1" applyBorder="1" applyAlignment="1">
      <alignment horizontal="left"/>
    </xf>
    <xf numFmtId="169" fontId="1" fillId="0" borderId="3" xfId="3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164" fontId="13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0" fontId="14" fillId="0" borderId="11" xfId="1" applyFont="1" applyBorder="1" applyAlignment="1">
      <alignment horizontal="left"/>
    </xf>
    <xf numFmtId="166" fontId="14" fillId="0" borderId="11" xfId="1" applyNumberFormat="1" applyFont="1" applyBorder="1" applyAlignment="1">
      <alignment horizontal="center"/>
    </xf>
    <xf numFmtId="0" fontId="13" fillId="0" borderId="12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1" fontId="13" fillId="0" borderId="19" xfId="4" applyNumberFormat="1" applyFont="1" applyFill="1" applyBorder="1" applyAlignment="1">
      <alignment horizontal="center"/>
    </xf>
    <xf numFmtId="1" fontId="1" fillId="0" borderId="3" xfId="1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7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6" fontId="28" fillId="0" borderId="11" xfId="1" applyNumberFormat="1" applyFont="1" applyBorder="1" applyAlignment="1">
      <alignment horizontal="center"/>
    </xf>
    <xf numFmtId="166" fontId="28" fillId="0" borderId="3" xfId="1" applyNumberFormat="1" applyFont="1" applyBorder="1" applyAlignment="1">
      <alignment horizontal="center" vertical="center"/>
    </xf>
    <xf numFmtId="166" fontId="28" fillId="0" borderId="10" xfId="1" applyNumberFormat="1" applyFont="1" applyBorder="1" applyAlignment="1">
      <alignment horizontal="center"/>
    </xf>
    <xf numFmtId="166" fontId="28" fillId="0" borderId="7" xfId="1" applyNumberFormat="1" applyFont="1" applyBorder="1" applyAlignment="1">
      <alignment horizontal="center"/>
    </xf>
    <xf numFmtId="166" fontId="28" fillId="0" borderId="24" xfId="1" applyNumberFormat="1" applyFont="1" applyBorder="1" applyAlignment="1">
      <alignment horizontal="center"/>
    </xf>
    <xf numFmtId="166" fontId="28" fillId="0" borderId="19" xfId="1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right" wrapText="1"/>
    </xf>
    <xf numFmtId="0" fontId="1" fillId="0" borderId="10" xfId="0" applyFont="1" applyBorder="1" applyAlignment="1">
      <alignment vertical="center"/>
    </xf>
    <xf numFmtId="0" fontId="1" fillId="0" borderId="10" xfId="1" applyFont="1" applyBorder="1" applyAlignment="1">
      <alignment horizontal="left"/>
    </xf>
    <xf numFmtId="166" fontId="1" fillId="0" borderId="10" xfId="1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1" fontId="1" fillId="0" borderId="8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166" fontId="1" fillId="0" borderId="3" xfId="1" applyNumberFormat="1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6" applyFont="1" applyAlignment="1">
      <alignment horizontal="center" vertical="center"/>
    </xf>
    <xf numFmtId="0" fontId="1" fillId="0" borderId="0" xfId="6" applyFont="1" applyAlignment="1">
      <alignment horizontal="left"/>
    </xf>
    <xf numFmtId="0" fontId="1" fillId="0" borderId="92" xfId="6" applyFont="1" applyBorder="1" applyAlignment="1">
      <alignment horizontal="left"/>
    </xf>
    <xf numFmtId="0" fontId="1" fillId="0" borderId="92" xfId="6" applyFont="1" applyBorder="1" applyAlignment="1">
      <alignment horizontal="center"/>
    </xf>
    <xf numFmtId="0" fontId="1" fillId="0" borderId="0" xfId="6" applyFont="1" applyAlignment="1">
      <alignment horizontal="center"/>
    </xf>
    <xf numFmtId="0" fontId="1" fillId="0" borderId="0" xfId="6" applyFont="1"/>
    <xf numFmtId="164" fontId="1" fillId="0" borderId="92" xfId="1" applyNumberFormat="1" applyFont="1" applyBorder="1" applyAlignment="1">
      <alignment horizontal="center"/>
    </xf>
    <xf numFmtId="0" fontId="1" fillId="0" borderId="93" xfId="1" applyFont="1" applyBorder="1" applyAlignment="1">
      <alignment horizontal="center"/>
    </xf>
    <xf numFmtId="0" fontId="1" fillId="0" borderId="92" xfId="6" applyFont="1" applyBorder="1"/>
    <xf numFmtId="0" fontId="1" fillId="0" borderId="0" xfId="1" applyFont="1" applyAlignment="1">
      <alignment horizontal="center" vertical="center" wrapText="1"/>
    </xf>
    <xf numFmtId="0" fontId="1" fillId="0" borderId="0" xfId="6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0" fontId="1" fillId="0" borderId="13" xfId="1" applyFont="1" applyBorder="1" applyAlignment="1">
      <alignment horizontal="center" vertical="center" wrapText="1"/>
    </xf>
    <xf numFmtId="0" fontId="1" fillId="0" borderId="4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48" xfId="1" applyFont="1" applyBorder="1" applyAlignment="1">
      <alignment horizontal="center" vertical="center" wrapText="1"/>
    </xf>
    <xf numFmtId="0" fontId="1" fillId="0" borderId="50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51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52" xfId="1" applyFont="1" applyBorder="1" applyAlignment="1">
      <alignment horizontal="center" vertical="center" wrapText="1"/>
    </xf>
    <xf numFmtId="0" fontId="1" fillId="6" borderId="53" xfId="1" applyFont="1" applyFill="1" applyBorder="1" applyAlignment="1">
      <alignment horizontal="center" vertical="center" wrapText="1"/>
    </xf>
    <xf numFmtId="0" fontId="1" fillId="6" borderId="54" xfId="1" applyFont="1" applyFill="1" applyBorder="1" applyAlignment="1">
      <alignment horizontal="center" vertical="center" wrapText="1"/>
    </xf>
    <xf numFmtId="0" fontId="1" fillId="6" borderId="55" xfId="1" applyFont="1" applyFill="1" applyBorder="1" applyAlignment="1">
      <alignment horizontal="center" vertical="center" wrapText="1"/>
    </xf>
    <xf numFmtId="0" fontId="1" fillId="6" borderId="56" xfId="1" applyFont="1" applyFill="1" applyBorder="1" applyAlignment="1">
      <alignment horizontal="center" vertical="center" wrapText="1"/>
    </xf>
    <xf numFmtId="0" fontId="1" fillId="6" borderId="57" xfId="1" applyFont="1" applyFill="1" applyBorder="1" applyAlignment="1">
      <alignment horizontal="center" vertical="center" wrapText="1"/>
    </xf>
    <xf numFmtId="0" fontId="1" fillId="6" borderId="58" xfId="1" applyFont="1" applyFill="1" applyBorder="1" applyAlignment="1">
      <alignment horizontal="center" vertical="center" wrapText="1"/>
    </xf>
    <xf numFmtId="0" fontId="1" fillId="6" borderId="59" xfId="1" applyFont="1" applyFill="1" applyBorder="1" applyAlignment="1">
      <alignment horizontal="center" vertical="center" wrapText="1"/>
    </xf>
    <xf numFmtId="168" fontId="33" fillId="0" borderId="67" xfId="3" applyNumberFormat="1" applyFont="1" applyFill="1" applyBorder="1" applyAlignment="1">
      <alignment horizontal="center" vertical="center" wrapText="1"/>
    </xf>
    <xf numFmtId="168" fontId="33" fillId="0" borderId="9" xfId="3" applyNumberFormat="1" applyFont="1" applyFill="1" applyBorder="1" applyAlignment="1">
      <alignment horizontal="center" vertical="center" wrapText="1"/>
    </xf>
    <xf numFmtId="168" fontId="33" fillId="0" borderId="71" xfId="3" applyNumberFormat="1" applyFont="1" applyFill="1" applyBorder="1" applyAlignment="1">
      <alignment horizontal="center" vertical="center" wrapText="1"/>
    </xf>
    <xf numFmtId="168" fontId="33" fillId="0" borderId="11" xfId="3" applyNumberFormat="1" applyFont="1" applyFill="1" applyBorder="1" applyAlignment="1">
      <alignment horizontal="center" vertical="center" wrapText="1"/>
    </xf>
    <xf numFmtId="168" fontId="33" fillId="0" borderId="78" xfId="3" applyNumberFormat="1" applyFont="1" applyFill="1" applyBorder="1" applyAlignment="1">
      <alignment horizontal="center" vertical="center" wrapText="1"/>
    </xf>
    <xf numFmtId="168" fontId="33" fillId="0" borderId="75" xfId="3" applyNumberFormat="1" applyFont="1" applyFill="1" applyBorder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43" fontId="2" fillId="0" borderId="0" xfId="3" applyFont="1" applyAlignment="1">
      <alignment horizontal="center" vertical="center"/>
    </xf>
    <xf numFmtId="168" fontId="2" fillId="0" borderId="0" xfId="3" applyNumberFormat="1" applyFont="1" applyAlignment="1">
      <alignment horizontal="center" vertical="center"/>
    </xf>
    <xf numFmtId="171" fontId="2" fillId="0" borderId="0" xfId="3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36" fillId="0" borderId="0" xfId="1" applyNumberFormat="1" applyFont="1" applyAlignment="1">
      <alignment horizontal="center" vertical="center" wrapText="1"/>
    </xf>
    <xf numFmtId="3" fontId="36" fillId="0" borderId="0" xfId="1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36" fillId="0" borderId="0" xfId="3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/>
    </xf>
    <xf numFmtId="0" fontId="31" fillId="0" borderId="79" xfId="1" applyFont="1" applyBorder="1" applyAlignment="1">
      <alignment horizontal="center" vertical="center" wrapText="1"/>
    </xf>
    <xf numFmtId="0" fontId="31" fillId="0" borderId="80" xfId="0" applyFont="1" applyBorder="1" applyAlignment="1">
      <alignment horizontal="left" vertical="center"/>
    </xf>
    <xf numFmtId="170" fontId="31" fillId="0" borderId="60" xfId="3" applyNumberFormat="1" applyFont="1" applyFill="1" applyBorder="1" applyAlignment="1">
      <alignment horizontal="center" vertical="center"/>
    </xf>
    <xf numFmtId="170" fontId="34" fillId="0" borderId="47" xfId="3" applyNumberFormat="1" applyFont="1" applyFill="1" applyBorder="1" applyAlignment="1">
      <alignment horizontal="center" vertical="center" wrapText="1"/>
    </xf>
    <xf numFmtId="170" fontId="31" fillId="0" borderId="81" xfId="3" applyNumberFormat="1" applyFont="1" applyFill="1" applyBorder="1" applyAlignment="1">
      <alignment horizontal="center" vertical="center" wrapText="1"/>
    </xf>
    <xf numFmtId="170" fontId="31" fillId="0" borderId="82" xfId="3" applyNumberFormat="1" applyFont="1" applyFill="1" applyBorder="1" applyAlignment="1">
      <alignment horizontal="center" vertical="center" wrapText="1"/>
    </xf>
    <xf numFmtId="170" fontId="31" fillId="0" borderId="83" xfId="3" applyNumberFormat="1" applyFont="1" applyFill="1" applyBorder="1" applyAlignment="1">
      <alignment horizontal="center" vertical="center" wrapText="1"/>
    </xf>
    <xf numFmtId="168" fontId="31" fillId="0" borderId="81" xfId="3" applyNumberFormat="1" applyFont="1" applyFill="1" applyBorder="1" applyAlignment="1">
      <alignment horizontal="center" vertical="center" wrapText="1"/>
    </xf>
    <xf numFmtId="170" fontId="31" fillId="0" borderId="84" xfId="3" applyNumberFormat="1" applyFont="1" applyFill="1" applyBorder="1" applyAlignment="1">
      <alignment horizontal="center" vertical="center" wrapText="1"/>
    </xf>
    <xf numFmtId="168" fontId="31" fillId="0" borderId="85" xfId="3" applyNumberFormat="1" applyFont="1" applyFill="1" applyBorder="1" applyAlignment="1">
      <alignment horizontal="center" vertical="center" wrapText="1"/>
    </xf>
    <xf numFmtId="170" fontId="31" fillId="0" borderId="85" xfId="3" applyNumberFormat="1" applyFont="1" applyFill="1" applyBorder="1" applyAlignment="1">
      <alignment horizontal="center" vertical="center" wrapText="1"/>
    </xf>
    <xf numFmtId="168" fontId="31" fillId="0" borderId="86" xfId="3" applyNumberFormat="1" applyFont="1" applyFill="1" applyBorder="1" applyAlignment="1">
      <alignment horizontal="center" vertical="center" wrapText="1"/>
    </xf>
    <xf numFmtId="170" fontId="31" fillId="0" borderId="80" xfId="3" applyNumberFormat="1" applyFont="1" applyFill="1" applyBorder="1" applyAlignment="1">
      <alignment horizontal="center" vertical="center" wrapText="1"/>
    </xf>
    <xf numFmtId="168" fontId="31" fillId="0" borderId="80" xfId="3" applyNumberFormat="1" applyFont="1" applyFill="1" applyBorder="1" applyAlignment="1">
      <alignment horizontal="center" vertical="center" wrapText="1"/>
    </xf>
    <xf numFmtId="171" fontId="31" fillId="0" borderId="84" xfId="3" applyNumberFormat="1" applyFont="1" applyFill="1" applyBorder="1" applyAlignment="1">
      <alignment horizontal="center" vertical="center" wrapText="1"/>
    </xf>
    <xf numFmtId="168" fontId="31" fillId="0" borderId="87" xfId="3" applyNumberFormat="1" applyFont="1" applyFill="1" applyBorder="1" applyAlignment="1">
      <alignment horizontal="center" vertical="center" wrapText="1"/>
    </xf>
    <xf numFmtId="0" fontId="1" fillId="0" borderId="39" xfId="1" applyFont="1" applyBorder="1"/>
    <xf numFmtId="164" fontId="1" fillId="0" borderId="0" xfId="1" applyNumberFormat="1" applyFont="1"/>
    <xf numFmtId="168" fontId="1" fillId="0" borderId="0" xfId="1" applyNumberFormat="1" applyFont="1"/>
    <xf numFmtId="0" fontId="34" fillId="0" borderId="47" xfId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left" vertical="center"/>
    </xf>
    <xf numFmtId="170" fontId="34" fillId="0" borderId="13" xfId="3" applyNumberFormat="1" applyFont="1" applyFill="1" applyBorder="1" applyAlignment="1">
      <alignment horizontal="center" vertical="center" wrapText="1"/>
    </xf>
    <xf numFmtId="170" fontId="34" fillId="0" borderId="88" xfId="3" applyNumberFormat="1" applyFont="1" applyFill="1" applyBorder="1" applyAlignment="1">
      <alignment horizontal="center" vertical="center" wrapText="1"/>
    </xf>
    <xf numFmtId="170" fontId="34" fillId="0" borderId="48" xfId="3" applyNumberFormat="1" applyFont="1" applyFill="1" applyBorder="1" applyAlignment="1">
      <alignment horizontal="center" vertical="center" wrapText="1"/>
    </xf>
    <xf numFmtId="168" fontId="34" fillId="0" borderId="13" xfId="3" applyNumberFormat="1" applyFont="1" applyFill="1" applyBorder="1" applyAlignment="1">
      <alignment horizontal="center" vertical="center" wrapText="1"/>
    </xf>
    <xf numFmtId="170" fontId="34" fillId="0" borderId="89" xfId="3" applyNumberFormat="1" applyFont="1" applyFill="1" applyBorder="1" applyAlignment="1">
      <alignment horizontal="center" vertical="center" wrapText="1"/>
    </xf>
    <xf numFmtId="168" fontId="34" fillId="0" borderId="1" xfId="3" applyNumberFormat="1" applyFont="1" applyFill="1" applyBorder="1" applyAlignment="1">
      <alignment horizontal="center" vertical="center" wrapText="1"/>
    </xf>
    <xf numFmtId="170" fontId="34" fillId="0" borderId="1" xfId="3" applyNumberFormat="1" applyFont="1" applyFill="1" applyBorder="1" applyAlignment="1">
      <alignment horizontal="center" vertical="center" wrapText="1"/>
    </xf>
    <xf numFmtId="168" fontId="34" fillId="0" borderId="3" xfId="3" applyNumberFormat="1" applyFont="1" applyFill="1" applyBorder="1" applyAlignment="1">
      <alignment horizontal="center" vertical="center" wrapText="1"/>
    </xf>
    <xf numFmtId="170" fontId="34" fillId="0" borderId="18" xfId="3" applyNumberFormat="1" applyFont="1" applyFill="1" applyBorder="1" applyAlignment="1">
      <alignment horizontal="center" vertical="center" wrapText="1"/>
    </xf>
    <xf numFmtId="168" fontId="34" fillId="0" borderId="18" xfId="3" applyNumberFormat="1" applyFont="1" applyFill="1" applyBorder="1" applyAlignment="1">
      <alignment horizontal="center" vertical="center" wrapText="1"/>
    </xf>
    <xf numFmtId="171" fontId="34" fillId="0" borderId="89" xfId="3" applyNumberFormat="1" applyFont="1" applyFill="1" applyBorder="1" applyAlignment="1">
      <alignment horizontal="center" vertical="center" wrapText="1"/>
    </xf>
    <xf numFmtId="168" fontId="34" fillId="0" borderId="41" xfId="3" applyNumberFormat="1" applyFont="1" applyFill="1" applyBorder="1" applyAlignment="1">
      <alignment horizontal="center" vertical="center" wrapText="1"/>
    </xf>
    <xf numFmtId="168" fontId="35" fillId="0" borderId="3" xfId="3" applyNumberFormat="1" applyFont="1" applyFill="1" applyBorder="1" applyAlignment="1">
      <alignment horizontal="center" vertical="center" wrapText="1"/>
    </xf>
    <xf numFmtId="170" fontId="35" fillId="0" borderId="3" xfId="3" applyNumberFormat="1" applyFont="1" applyFill="1" applyBorder="1" applyAlignment="1">
      <alignment horizontal="center" vertical="center" wrapText="1"/>
    </xf>
    <xf numFmtId="171" fontId="34" fillId="0" borderId="48" xfId="3" applyNumberFormat="1" applyFont="1" applyFill="1" applyBorder="1" applyAlignment="1">
      <alignment horizontal="center" vertical="center" wrapText="1"/>
    </xf>
    <xf numFmtId="168" fontId="34" fillId="0" borderId="88" xfId="3" applyNumberFormat="1" applyFont="1" applyFill="1" applyBorder="1" applyAlignment="1">
      <alignment horizontal="center" vertical="center" wrapText="1"/>
    </xf>
    <xf numFmtId="168" fontId="35" fillId="0" borderId="13" xfId="3" applyNumberFormat="1" applyFont="1" applyFill="1" applyBorder="1" applyAlignment="1">
      <alignment horizontal="center" vertical="center" wrapText="1"/>
    </xf>
    <xf numFmtId="0" fontId="31" fillId="0" borderId="47" xfId="1" applyFont="1" applyBorder="1" applyAlignment="1">
      <alignment horizontal="center" vertical="center" wrapText="1"/>
    </xf>
    <xf numFmtId="0" fontId="31" fillId="0" borderId="18" xfId="0" applyFont="1" applyBorder="1" applyAlignment="1">
      <alignment horizontal="left" vertical="center"/>
    </xf>
    <xf numFmtId="170" fontId="31" fillId="0" borderId="47" xfId="3" applyNumberFormat="1" applyFont="1" applyFill="1" applyBorder="1" applyAlignment="1">
      <alignment horizontal="center" vertical="center" wrapText="1"/>
    </xf>
    <xf numFmtId="170" fontId="31" fillId="0" borderId="13" xfId="3" applyNumberFormat="1" applyFont="1" applyFill="1" applyBorder="1" applyAlignment="1">
      <alignment horizontal="center" vertical="center" wrapText="1"/>
    </xf>
    <xf numFmtId="170" fontId="31" fillId="0" borderId="88" xfId="3" applyNumberFormat="1" applyFont="1" applyFill="1" applyBorder="1" applyAlignment="1">
      <alignment horizontal="center" vertical="center" wrapText="1"/>
    </xf>
    <xf numFmtId="170" fontId="34" fillId="0" borderId="3" xfId="3" applyNumberFormat="1" applyFont="1" applyFill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right"/>
    </xf>
    <xf numFmtId="0" fontId="31" fillId="0" borderId="60" xfId="1" applyFont="1" applyBorder="1" applyAlignment="1">
      <alignment horizontal="center" vertical="center" wrapText="1"/>
    </xf>
    <xf numFmtId="0" fontId="31" fillId="0" borderId="22" xfId="0" applyFont="1" applyBorder="1" applyAlignment="1">
      <alignment horizontal="left" vertical="center"/>
    </xf>
    <xf numFmtId="170" fontId="31" fillId="0" borderId="60" xfId="3" applyNumberFormat="1" applyFont="1" applyFill="1" applyBorder="1" applyAlignment="1">
      <alignment horizontal="center" vertical="center" wrapText="1"/>
    </xf>
    <xf numFmtId="170" fontId="31" fillId="0" borderId="17" xfId="3" applyNumberFormat="1" applyFont="1" applyFill="1" applyBorder="1" applyAlignment="1">
      <alignment horizontal="center" vertical="center" wrapText="1"/>
    </xf>
    <xf numFmtId="170" fontId="31" fillId="0" borderId="7" xfId="3" applyNumberFormat="1" applyFont="1" applyFill="1" applyBorder="1" applyAlignment="1">
      <alignment horizontal="center" vertical="center" wrapText="1"/>
    </xf>
    <xf numFmtId="170" fontId="31" fillId="0" borderId="61" xfId="3" applyNumberFormat="1" applyFont="1" applyFill="1" applyBorder="1" applyAlignment="1">
      <alignment horizontal="center" vertical="center" wrapText="1"/>
    </xf>
    <xf numFmtId="170" fontId="31" fillId="0" borderId="62" xfId="3" applyNumberFormat="1" applyFont="1" applyFill="1" applyBorder="1" applyAlignment="1">
      <alignment horizontal="center" vertical="center" wrapText="1"/>
    </xf>
    <xf numFmtId="168" fontId="31" fillId="0" borderId="22" xfId="3" applyNumberFormat="1" applyFont="1" applyFill="1" applyBorder="1" applyAlignment="1">
      <alignment horizontal="center" vertical="center" wrapText="1"/>
    </xf>
    <xf numFmtId="170" fontId="31" fillId="0" borderId="43" xfId="3" applyNumberFormat="1" applyFont="1" applyFill="1" applyBorder="1" applyAlignment="1">
      <alignment horizontal="center" vertical="center" wrapText="1"/>
    </xf>
    <xf numFmtId="168" fontId="31" fillId="0" borderId="17" xfId="3" applyNumberFormat="1" applyFont="1" applyFill="1" applyBorder="1" applyAlignment="1">
      <alignment horizontal="center" vertical="center" wrapText="1"/>
    </xf>
    <xf numFmtId="171" fontId="31" fillId="0" borderId="43" xfId="3" applyNumberFormat="1" applyFont="1" applyFill="1" applyBorder="1" applyAlignment="1">
      <alignment horizontal="center" vertical="center" wrapText="1"/>
    </xf>
    <xf numFmtId="168" fontId="31" fillId="0" borderId="61" xfId="3" applyNumberFormat="1" applyFont="1" applyFill="1" applyBorder="1" applyAlignment="1">
      <alignment horizontal="center" vertical="center" wrapText="1"/>
    </xf>
    <xf numFmtId="0" fontId="32" fillId="0" borderId="63" xfId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/>
    </xf>
    <xf numFmtId="170" fontId="32" fillId="0" borderId="63" xfId="3" applyNumberFormat="1" applyFont="1" applyFill="1" applyBorder="1" applyAlignment="1">
      <alignment horizontal="left" vertical="center"/>
    </xf>
    <xf numFmtId="170" fontId="32" fillId="0" borderId="63" xfId="3" applyNumberFormat="1" applyFont="1" applyFill="1" applyBorder="1" applyAlignment="1">
      <alignment horizontal="center" vertical="center" wrapText="1"/>
    </xf>
    <xf numFmtId="170" fontId="32" fillId="0" borderId="6" xfId="3" applyNumberFormat="1" applyFont="1" applyFill="1" applyBorder="1" applyAlignment="1">
      <alignment horizontal="center" vertical="center" wrapText="1"/>
    </xf>
    <xf numFmtId="170" fontId="32" fillId="0" borderId="9" xfId="3" applyNumberFormat="1" applyFont="1" applyFill="1" applyBorder="1" applyAlignment="1">
      <alignment horizontal="center" vertical="center" wrapText="1"/>
    </xf>
    <xf numFmtId="170" fontId="32" fillId="0" borderId="65" xfId="3" applyNumberFormat="1" applyFont="1" applyFill="1" applyBorder="1" applyAlignment="1">
      <alignment horizontal="center" vertical="center" wrapText="1"/>
    </xf>
    <xf numFmtId="170" fontId="32" fillId="0" borderId="66" xfId="3" applyNumberFormat="1" applyFont="1" applyFill="1" applyBorder="1" applyAlignment="1">
      <alignment horizontal="center" vertical="center" wrapText="1"/>
    </xf>
    <xf numFmtId="168" fontId="32" fillId="0" borderId="9" xfId="3" applyNumberFormat="1" applyFont="1" applyFill="1" applyBorder="1" applyAlignment="1">
      <alignment horizontal="center" vertical="center" wrapText="1"/>
    </xf>
    <xf numFmtId="168" fontId="32" fillId="0" borderId="6" xfId="3" applyNumberFormat="1" applyFont="1" applyFill="1" applyBorder="1" applyAlignment="1">
      <alignment horizontal="center" vertical="center" wrapText="1"/>
    </xf>
    <xf numFmtId="171" fontId="32" fillId="0" borderId="66" xfId="3" applyNumberFormat="1" applyFont="1" applyFill="1" applyBorder="1" applyAlignment="1">
      <alignment horizontal="center" vertical="center" wrapText="1"/>
    </xf>
    <xf numFmtId="168" fontId="32" fillId="0" borderId="65" xfId="3" applyNumberFormat="1" applyFont="1" applyFill="1" applyBorder="1" applyAlignment="1">
      <alignment horizontal="center" vertical="center" wrapText="1"/>
    </xf>
    <xf numFmtId="0" fontId="32" fillId="0" borderId="68" xfId="1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/>
    </xf>
    <xf numFmtId="170" fontId="32" fillId="0" borderId="68" xfId="3" applyNumberFormat="1" applyFont="1" applyFill="1" applyBorder="1" applyAlignment="1">
      <alignment horizontal="left" vertical="center"/>
    </xf>
    <xf numFmtId="170" fontId="32" fillId="0" borderId="68" xfId="3" applyNumberFormat="1" applyFont="1" applyFill="1" applyBorder="1" applyAlignment="1">
      <alignment horizontal="center" vertical="center" wrapText="1"/>
    </xf>
    <xf numFmtId="170" fontId="32" fillId="0" borderId="26" xfId="3" applyNumberFormat="1" applyFont="1" applyFill="1" applyBorder="1" applyAlignment="1">
      <alignment horizontal="center" vertical="center" wrapText="1"/>
    </xf>
    <xf numFmtId="170" fontId="32" fillId="0" borderId="11" xfId="3" applyNumberFormat="1" applyFont="1" applyFill="1" applyBorder="1" applyAlignment="1">
      <alignment horizontal="center" vertical="center" wrapText="1"/>
    </xf>
    <xf numFmtId="170" fontId="32" fillId="0" borderId="69" xfId="3" applyNumberFormat="1" applyFont="1" applyFill="1" applyBorder="1" applyAlignment="1">
      <alignment horizontal="center" vertical="center" wrapText="1"/>
    </xf>
    <xf numFmtId="170" fontId="32" fillId="0" borderId="70" xfId="3" applyNumberFormat="1" applyFont="1" applyFill="1" applyBorder="1" applyAlignment="1">
      <alignment horizontal="center" vertical="center" wrapText="1"/>
    </xf>
    <xf numFmtId="168" fontId="32" fillId="0" borderId="11" xfId="3" applyNumberFormat="1" applyFont="1" applyFill="1" applyBorder="1" applyAlignment="1">
      <alignment horizontal="center" vertical="center" wrapText="1"/>
    </xf>
    <xf numFmtId="168" fontId="32" fillId="0" borderId="26" xfId="3" applyNumberFormat="1" applyFont="1" applyFill="1" applyBorder="1" applyAlignment="1">
      <alignment horizontal="center" vertical="center" wrapText="1"/>
    </xf>
    <xf numFmtId="171" fontId="32" fillId="0" borderId="70" xfId="3" applyNumberFormat="1" applyFont="1" applyFill="1" applyBorder="1" applyAlignment="1">
      <alignment horizontal="center" vertical="center" wrapText="1"/>
    </xf>
    <xf numFmtId="168" fontId="32" fillId="0" borderId="69" xfId="3" applyNumberFormat="1" applyFont="1" applyFill="1" applyBorder="1" applyAlignment="1">
      <alignment horizontal="center" vertical="center" wrapText="1"/>
    </xf>
    <xf numFmtId="0" fontId="32" fillId="0" borderId="72" xfId="1" applyFont="1" applyBorder="1" applyAlignment="1">
      <alignment horizontal="center" vertical="center" wrapText="1"/>
    </xf>
    <xf numFmtId="0" fontId="32" fillId="0" borderId="73" xfId="0" applyFont="1" applyBorder="1" applyAlignment="1">
      <alignment horizontal="center" vertical="center"/>
    </xf>
    <xf numFmtId="170" fontId="32" fillId="0" borderId="72" xfId="3" applyNumberFormat="1" applyFont="1" applyFill="1" applyBorder="1" applyAlignment="1">
      <alignment horizontal="left" vertical="center"/>
    </xf>
    <xf numFmtId="170" fontId="32" fillId="0" borderId="72" xfId="3" applyNumberFormat="1" applyFont="1" applyFill="1" applyBorder="1" applyAlignment="1">
      <alignment horizontal="center" vertical="center" wrapText="1"/>
    </xf>
    <xf numFmtId="170" fontId="32" fillId="0" borderId="74" xfId="3" applyNumberFormat="1" applyFont="1" applyFill="1" applyBorder="1" applyAlignment="1">
      <alignment horizontal="center" vertical="center" wrapText="1"/>
    </xf>
    <xf numFmtId="170" fontId="32" fillId="0" borderId="75" xfId="3" applyNumberFormat="1" applyFont="1" applyFill="1" applyBorder="1" applyAlignment="1">
      <alignment horizontal="center" vertical="center" wrapText="1"/>
    </xf>
    <xf numFmtId="170" fontId="32" fillId="0" borderId="76" xfId="3" applyNumberFormat="1" applyFont="1" applyFill="1" applyBorder="1" applyAlignment="1">
      <alignment horizontal="center" vertical="center" wrapText="1"/>
    </xf>
    <xf numFmtId="170" fontId="32" fillId="0" borderId="77" xfId="3" applyNumberFormat="1" applyFont="1" applyFill="1" applyBorder="1" applyAlignment="1">
      <alignment horizontal="center" vertical="center" wrapText="1"/>
    </xf>
    <xf numFmtId="168" fontId="32" fillId="0" borderId="75" xfId="3" applyNumberFormat="1" applyFont="1" applyFill="1" applyBorder="1" applyAlignment="1">
      <alignment horizontal="center" vertical="center" wrapText="1"/>
    </xf>
    <xf numFmtId="168" fontId="32" fillId="0" borderId="74" xfId="3" applyNumberFormat="1" applyFont="1" applyFill="1" applyBorder="1" applyAlignment="1">
      <alignment horizontal="center" vertical="center" wrapText="1"/>
    </xf>
    <xf numFmtId="171" fontId="32" fillId="0" borderId="77" xfId="3" applyNumberFormat="1" applyFont="1" applyFill="1" applyBorder="1" applyAlignment="1">
      <alignment horizontal="center" vertical="center" wrapText="1"/>
    </xf>
    <xf numFmtId="168" fontId="32" fillId="0" borderId="76" xfId="3" applyNumberFormat="1" applyFont="1" applyFill="1" applyBorder="1" applyAlignment="1">
      <alignment horizontal="center" vertical="center" wrapText="1"/>
    </xf>
    <xf numFmtId="0" fontId="34" fillId="0" borderId="53" xfId="1" applyFont="1" applyBorder="1" applyAlignment="1">
      <alignment horizontal="center" vertical="center" wrapText="1"/>
    </xf>
    <xf numFmtId="0" fontId="34" fillId="0" borderId="55" xfId="0" applyFont="1" applyBorder="1" applyAlignment="1">
      <alignment horizontal="left" vertical="center"/>
    </xf>
    <xf numFmtId="170" fontId="34" fillId="0" borderId="53" xfId="3" applyNumberFormat="1" applyFont="1" applyFill="1" applyBorder="1" applyAlignment="1">
      <alignment horizontal="center" vertical="center" wrapText="1"/>
    </xf>
    <xf numFmtId="170" fontId="34" fillId="0" borderId="59" xfId="3" applyNumberFormat="1" applyFont="1" applyFill="1" applyBorder="1" applyAlignment="1">
      <alignment horizontal="center" vertical="center" wrapText="1"/>
    </xf>
    <xf numFmtId="170" fontId="34" fillId="0" borderId="54" xfId="3" applyNumberFormat="1" applyFont="1" applyFill="1" applyBorder="1" applyAlignment="1">
      <alignment horizontal="center" vertical="center" wrapText="1"/>
    </xf>
    <xf numFmtId="170" fontId="34" fillId="0" borderId="56" xfId="3" applyNumberFormat="1" applyFont="1" applyFill="1" applyBorder="1" applyAlignment="1">
      <alignment horizontal="center" vertical="center" wrapText="1"/>
    </xf>
    <xf numFmtId="168" fontId="34" fillId="0" borderId="59" xfId="3" applyNumberFormat="1" applyFont="1" applyFill="1" applyBorder="1" applyAlignment="1">
      <alignment horizontal="center" vertical="center" wrapText="1"/>
    </xf>
    <xf numFmtId="170" fontId="34" fillId="0" borderId="90" xfId="3" applyNumberFormat="1" applyFont="1" applyFill="1" applyBorder="1" applyAlignment="1">
      <alignment horizontal="center" vertical="center" wrapText="1"/>
    </xf>
    <xf numFmtId="168" fontId="34" fillId="0" borderId="91" xfId="3" applyNumberFormat="1" applyFont="1" applyFill="1" applyBorder="1" applyAlignment="1">
      <alignment horizontal="center" vertical="center" wrapText="1"/>
    </xf>
    <xf numFmtId="170" fontId="34" fillId="0" borderId="91" xfId="3" applyNumberFormat="1" applyFont="1" applyFill="1" applyBorder="1" applyAlignment="1">
      <alignment horizontal="center" vertical="center" wrapText="1"/>
    </xf>
    <xf numFmtId="168" fontId="34" fillId="0" borderId="57" xfId="3" applyNumberFormat="1" applyFont="1" applyFill="1" applyBorder="1" applyAlignment="1">
      <alignment horizontal="center" vertical="center" wrapText="1"/>
    </xf>
    <xf numFmtId="170" fontId="34" fillId="0" borderId="55" xfId="3" applyNumberFormat="1" applyFont="1" applyFill="1" applyBorder="1" applyAlignment="1">
      <alignment horizontal="center" vertical="center" wrapText="1"/>
    </xf>
    <xf numFmtId="168" fontId="34" fillId="0" borderId="55" xfId="3" applyNumberFormat="1" applyFont="1" applyFill="1" applyBorder="1" applyAlignment="1">
      <alignment horizontal="center" vertical="center" wrapText="1"/>
    </xf>
    <xf numFmtId="171" fontId="34" fillId="0" borderId="90" xfId="3" applyNumberFormat="1" applyFont="1" applyFill="1" applyBorder="1" applyAlignment="1">
      <alignment horizontal="center" vertical="center" wrapText="1"/>
    </xf>
    <xf numFmtId="168" fontId="34" fillId="0" borderId="58" xfId="3" applyNumberFormat="1" applyFont="1" applyFill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70" fontId="31" fillId="0" borderId="40" xfId="3" applyNumberFormat="1" applyFont="1" applyFill="1" applyBorder="1" applyAlignment="1">
      <alignment horizontal="center" vertical="center"/>
    </xf>
    <xf numFmtId="170" fontId="31" fillId="0" borderId="49" xfId="3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0" fillId="6" borderId="0" xfId="1" applyFont="1" applyFill="1" applyAlignment="1">
      <alignment horizontal="center" vertical="center" wrapText="1"/>
    </xf>
    <xf numFmtId="0" fontId="1" fillId="0" borderId="31" xfId="1" applyFont="1" applyBorder="1" applyAlignment="1">
      <alignment horizontal="center" vertical="center" textRotation="90" wrapText="1"/>
    </xf>
    <xf numFmtId="0" fontId="1" fillId="0" borderId="38" xfId="1" applyFont="1" applyBorder="1" applyAlignment="1">
      <alignment horizontal="center" vertical="center" textRotation="90" wrapText="1"/>
    </xf>
    <xf numFmtId="0" fontId="1" fillId="0" borderId="32" xfId="1" applyFont="1" applyBorder="1" applyAlignment="1">
      <alignment horizontal="center" vertical="center" wrapText="1"/>
    </xf>
    <xf numFmtId="0" fontId="1" fillId="0" borderId="39" xfId="1" applyFont="1" applyBorder="1" applyAlignment="1">
      <alignment horizontal="center" vertical="center" wrapText="1"/>
    </xf>
    <xf numFmtId="0" fontId="1" fillId="0" borderId="31" xfId="1" applyFont="1" applyBorder="1" applyAlignment="1">
      <alignment horizontal="center" vertical="center" wrapText="1"/>
    </xf>
    <xf numFmtId="0" fontId="1" fillId="0" borderId="38" xfId="1" applyFont="1" applyBorder="1" applyAlignment="1">
      <alignment horizontal="center" vertical="center" wrapText="1"/>
    </xf>
    <xf numFmtId="0" fontId="1" fillId="0" borderId="33" xfId="1" applyFont="1" applyBorder="1" applyAlignment="1">
      <alignment horizontal="center" vertical="center" wrapText="1"/>
    </xf>
    <xf numFmtId="0" fontId="1" fillId="0" borderId="34" xfId="1" applyFont="1" applyBorder="1" applyAlignment="1">
      <alignment horizontal="center" vertical="center" wrapText="1"/>
    </xf>
    <xf numFmtId="0" fontId="1" fillId="0" borderId="35" xfId="1" applyFont="1" applyBorder="1" applyAlignment="1">
      <alignment horizontal="center" vertical="center" wrapText="1"/>
    </xf>
    <xf numFmtId="0" fontId="1" fillId="0" borderId="36" xfId="1" applyFont="1" applyBorder="1" applyAlignment="1">
      <alignment horizontal="center" vertical="center" wrapText="1"/>
    </xf>
    <xf numFmtId="0" fontId="21" fillId="0" borderId="31" xfId="1" applyFont="1" applyBorder="1" applyAlignment="1">
      <alignment horizontal="center" vertical="center" wrapText="1"/>
    </xf>
    <xf numFmtId="0" fontId="1" fillId="0" borderId="49" xfId="1" applyFont="1" applyBorder="1" applyAlignment="1">
      <alignment horizontal="center" vertical="center" wrapText="1"/>
    </xf>
    <xf numFmtId="0" fontId="1" fillId="0" borderId="37" xfId="1" applyFont="1" applyBorder="1" applyAlignment="1">
      <alignment horizontal="center" vertical="center" wrapText="1"/>
    </xf>
    <xf numFmtId="0" fontId="1" fillId="0" borderId="45" xfId="1" applyFont="1" applyBorder="1" applyAlignment="1">
      <alignment horizontal="center" vertical="center" wrapText="1"/>
    </xf>
    <xf numFmtId="0" fontId="1" fillId="0" borderId="46" xfId="1" applyFont="1" applyBorder="1" applyAlignment="1">
      <alignment horizontal="center" vertical="center" wrapText="1"/>
    </xf>
    <xf numFmtId="0" fontId="1" fillId="0" borderId="40" xfId="1" applyFont="1" applyBorder="1" applyAlignment="1">
      <alignment horizontal="center" vertical="center" wrapText="1"/>
    </xf>
    <xf numFmtId="0" fontId="1" fillId="0" borderId="47" xfId="1" applyFont="1" applyBorder="1" applyAlignment="1">
      <alignment horizontal="center" vertical="center" wrapText="1"/>
    </xf>
    <xf numFmtId="0" fontId="3" fillId="0" borderId="93" xfId="6" applyFont="1" applyBorder="1" applyAlignment="1">
      <alignment horizontal="center"/>
    </xf>
    <xf numFmtId="164" fontId="3" fillId="0" borderId="93" xfId="1" applyNumberFormat="1" applyFont="1" applyBorder="1" applyAlignment="1">
      <alignment horizontal="center"/>
    </xf>
    <xf numFmtId="0" fontId="1" fillId="0" borderId="13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1" xfId="1" applyFont="1" applyBorder="1" applyAlignment="1">
      <alignment horizontal="center" vertical="center" wrapText="1"/>
    </xf>
    <xf numFmtId="0" fontId="1" fillId="0" borderId="42" xfId="1" applyFont="1" applyBorder="1" applyAlignment="1">
      <alignment horizontal="center" vertical="center" wrapText="1"/>
    </xf>
    <xf numFmtId="0" fontId="1" fillId="0" borderId="43" xfId="1" applyFont="1" applyBorder="1" applyAlignment="1">
      <alignment horizontal="center" vertical="center" wrapText="1"/>
    </xf>
    <xf numFmtId="0" fontId="1" fillId="0" borderId="44" xfId="1" applyFont="1" applyBorder="1" applyAlignment="1">
      <alignment horizontal="center" vertical="center" wrapText="1"/>
    </xf>
    <xf numFmtId="0" fontId="1" fillId="0" borderId="48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1" fontId="7" fillId="0" borderId="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0" fillId="0" borderId="15" xfId="0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/>
    </xf>
    <xf numFmtId="0" fontId="0" fillId="0" borderId="3" xfId="0" applyBorder="1" applyAlignment="1">
      <alignment wrapText="1"/>
    </xf>
    <xf numFmtId="1" fontId="1" fillId="0" borderId="5" xfId="0" applyNumberFormat="1" applyFont="1" applyBorder="1" applyAlignment="1">
      <alignment horizontal="right" vertical="center" wrapText="1"/>
    </xf>
    <xf numFmtId="1" fontId="0" fillId="0" borderId="17" xfId="0" applyNumberForma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right" vertical="center" wrapText="1"/>
    </xf>
    <xf numFmtId="1" fontId="11" fillId="4" borderId="2" xfId="0" applyNumberFormat="1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0" fillId="0" borderId="10" xfId="0" applyBorder="1"/>
    <xf numFmtId="0" fontId="0" fillId="0" borderId="7" xfId="0" applyBorder="1"/>
    <xf numFmtId="0" fontId="1" fillId="0" borderId="5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/>
    <xf numFmtId="0" fontId="0" fillId="0" borderId="16" xfId="0" applyBorder="1"/>
    <xf numFmtId="1" fontId="1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1" fontId="0" fillId="0" borderId="3" xfId="0" applyNumberForma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7" xfId="0" applyFont="1" applyBorder="1" applyAlignment="1">
      <alignment horizontal="right" wrapText="1"/>
    </xf>
    <xf numFmtId="1" fontId="1" fillId="0" borderId="2" xfId="0" applyNumberFormat="1" applyFont="1" applyBorder="1" applyAlignment="1">
      <alignment vertical="center"/>
    </xf>
    <xf numFmtId="1" fontId="1" fillId="0" borderId="7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/>
    <xf numFmtId="0" fontId="13" fillId="0" borderId="5" xfId="0" applyFont="1" applyBorder="1" applyAlignment="1">
      <alignment horizontal="left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2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1" fontId="13" fillId="0" borderId="2" xfId="0" applyNumberFormat="1" applyFont="1" applyBorder="1" applyAlignment="1">
      <alignment horizontal="right" vertical="center"/>
    </xf>
    <xf numFmtId="1" fontId="13" fillId="0" borderId="7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1" fontId="13" fillId="0" borderId="2" xfId="0" applyNumberFormat="1" applyFont="1" applyBorder="1" applyAlignment="1">
      <alignment horizontal="righ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1" fontId="1" fillId="0" borderId="10" xfId="0" applyNumberFormat="1" applyFont="1" applyBorder="1" applyAlignment="1">
      <alignment vertical="center"/>
    </xf>
    <xf numFmtId="0" fontId="1" fillId="0" borderId="13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vertical="center" wrapText="1"/>
    </xf>
    <xf numFmtId="1" fontId="1" fillId="0" borderId="10" xfId="0" applyNumberFormat="1" applyFont="1" applyBorder="1" applyAlignment="1">
      <alignment vertical="center" wrapText="1"/>
    </xf>
    <xf numFmtId="1" fontId="1" fillId="0" borderId="7" xfId="0" applyNumberFormat="1" applyFont="1" applyBorder="1" applyAlignment="1">
      <alignment vertical="center" wrapText="1"/>
    </xf>
    <xf numFmtId="1" fontId="1" fillId="0" borderId="10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 wrapText="1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" fontId="13" fillId="0" borderId="10" xfId="0" applyNumberFormat="1" applyFont="1" applyBorder="1" applyAlignment="1">
      <alignment horizontal="right" vertical="center"/>
    </xf>
    <xf numFmtId="0" fontId="1" fillId="0" borderId="5" xfId="2" applyFont="1" applyBorder="1" applyAlignment="1">
      <alignment horizontal="left" vertical="center" wrapText="1"/>
    </xf>
    <xf numFmtId="0" fontId="1" fillId="0" borderId="17" xfId="2" applyFont="1" applyBorder="1" applyAlignment="1">
      <alignment horizontal="left" vertical="center" wrapText="1"/>
    </xf>
    <xf numFmtId="1" fontId="1" fillId="0" borderId="7" xfId="0" applyNumberFormat="1" applyFont="1" applyBorder="1" applyAlignment="1">
      <alignment horizontal="right" vertical="center"/>
    </xf>
    <xf numFmtId="0" fontId="0" fillId="0" borderId="4" xfId="0" applyBorder="1" applyAlignment="1">
      <alignment wrapText="1"/>
    </xf>
    <xf numFmtId="0" fontId="0" fillId="0" borderId="14" xfId="0" applyBorder="1" applyAlignment="1">
      <alignment wrapText="1"/>
    </xf>
    <xf numFmtId="0" fontId="13" fillId="0" borderId="6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1" fontId="0" fillId="0" borderId="7" xfId="0" applyNumberForma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0" fillId="0" borderId="3" xfId="0" applyBorder="1" applyAlignment="1">
      <alignment horizontal="right" wrapText="1"/>
    </xf>
    <xf numFmtId="0" fontId="11" fillId="0" borderId="5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right" vertical="center"/>
    </xf>
    <xf numFmtId="1" fontId="11" fillId="0" borderId="2" xfId="0" applyNumberFormat="1" applyFont="1" applyBorder="1" applyAlignment="1">
      <alignment horizontal="right" vertical="center"/>
    </xf>
    <xf numFmtId="1" fontId="1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1" fontId="1" fillId="0" borderId="7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wrapText="1"/>
    </xf>
    <xf numFmtId="0" fontId="1" fillId="0" borderId="2" xfId="1" applyFont="1" applyBorder="1" applyAlignment="1">
      <alignment horizontal="left" wrapText="1"/>
    </xf>
    <xf numFmtId="166" fontId="1" fillId="0" borderId="2" xfId="1" applyNumberFormat="1" applyFont="1" applyBorder="1" applyAlignment="1">
      <alignment horizontal="center" wrapText="1"/>
    </xf>
    <xf numFmtId="166" fontId="14" fillId="0" borderId="2" xfId="1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vertical="center" wrapText="1"/>
    </xf>
    <xf numFmtId="0" fontId="11" fillId="3" borderId="2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0" fillId="3" borderId="10" xfId="0" applyFill="1" applyBorder="1" applyAlignment="1">
      <alignment vertical="center" wrapText="1"/>
    </xf>
    <xf numFmtId="0" fontId="11" fillId="3" borderId="10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7">
    <cellStyle name="Komats" xfId="3" builtinId="3"/>
    <cellStyle name="Komats 2" xfId="5" xr:uid="{17FC879E-25C3-4E54-AEED-BECDA86D83BC}"/>
    <cellStyle name="Labs" xfId="4" builtinId="26"/>
    <cellStyle name="Normal 2" xfId="6" xr:uid="{38026937-7B83-4885-B78B-3B23F6A144B1}"/>
    <cellStyle name="Normal_Sheet1 (2)" xfId="2" xr:uid="{823C6615-4AAE-4030-A627-8EA72C3BDC80}"/>
    <cellStyle name="Parasts" xfId="0" builtinId="0"/>
    <cellStyle name="Parasts 2" xfId="1" xr:uid="{75115C9C-BD37-413C-B8C0-00642190BCC2}"/>
  </cellStyles>
  <dxfs count="1">
    <dxf>
      <font>
        <color theme="0"/>
      </font>
    </dxf>
  </dxfs>
  <tableStyles count="0" defaultTableStyle="TableStyleMedium2" defaultPivotStyle="PivotStyleLight16"/>
  <colors>
    <mruColors>
      <color rgb="FFFFFF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ekabpilslv-my.sharepoint.com/personal/janis_grauzins_jekabpils_lv/Documents/Documents/Celu%20registri/Jaunais%20R&#363;r&#257;nam/J&#275;kabpils%20novada%20ielu%20un%20ce&#316;u%20saraktsts_2025.gads_febru&#257;ris.xlsx" TargetMode="External"/><Relationship Id="rId1" Type="http://schemas.openxmlformats.org/officeDocument/2006/relationships/externalLinkPath" Target="/personal/janis_grauzins_jekabpils_lv/Documents/Documents/Celu%20registri/Jaunais%20R&#363;r&#257;nam/J&#275;kabpils%20novada%20ielu%20un%20ce&#316;u%20saraktsts_2025.gads_febru&#257;ri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elu%20saraksts\J&#275;kabpils%20novada%20ielu%20un%20ce&#316;u%20saraktsts_2025.gads_febru&#257;ris.xlsx" TargetMode="External"/><Relationship Id="rId1" Type="http://schemas.openxmlformats.org/officeDocument/2006/relationships/externalLinkPath" Target="file:///D:\Celu%20saraksts\J&#275;kabpils%20novada%20ielu%20un%20ce&#316;u%20saraktsts_2025.gads_febru&#257;r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psavilkums"/>
      <sheetName val="Kopā"/>
      <sheetName val="Jekabpils novada_ielas"/>
      <sheetName val="JN_A_celi"/>
      <sheetName val="JN_B_celi"/>
      <sheetName val="JN_C_celi"/>
    </sheetNames>
    <sheetDataSet>
      <sheetData sheetId="0" refreshError="1"/>
      <sheetData sheetId="1" refreshError="1">
        <row r="9">
          <cell r="C9" t="str">
            <v>Jēkabpils novada pilsētas</v>
          </cell>
          <cell r="D9">
            <v>178.512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178.512</v>
          </cell>
          <cell r="K9">
            <v>979488</v>
          </cell>
          <cell r="L9">
            <v>118.586</v>
          </cell>
          <cell r="M9">
            <v>739160</v>
          </cell>
          <cell r="N9">
            <v>3.0189999999999997</v>
          </cell>
          <cell r="O9">
            <v>17556</v>
          </cell>
          <cell r="P9">
            <v>53.808000000000007</v>
          </cell>
          <cell r="Q9">
            <v>212951</v>
          </cell>
          <cell r="R9">
            <v>3.0989999999999998</v>
          </cell>
          <cell r="S9">
            <v>9821</v>
          </cell>
          <cell r="T9">
            <v>126859</v>
          </cell>
          <cell r="U9">
            <v>713.2</v>
          </cell>
          <cell r="V9">
            <v>4956</v>
          </cell>
        </row>
        <row r="10">
          <cell r="C10" t="str">
            <v>Jēkabpils</v>
          </cell>
          <cell r="D10"/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140.54999999999998</v>
          </cell>
          <cell r="K10">
            <v>788278</v>
          </cell>
          <cell r="L10">
            <v>99.321999999999989</v>
          </cell>
          <cell r="M10">
            <v>623944</v>
          </cell>
          <cell r="N10">
            <v>2.4259999999999997</v>
          </cell>
          <cell r="O10">
            <v>14572</v>
          </cell>
          <cell r="P10">
            <v>37.113000000000007</v>
          </cell>
          <cell r="Q10">
            <v>144555</v>
          </cell>
          <cell r="R10">
            <v>1.6890000000000001</v>
          </cell>
          <cell r="S10">
            <v>5207</v>
          </cell>
          <cell r="T10">
            <v>126859</v>
          </cell>
          <cell r="U10">
            <v>635.20000000000005</v>
          </cell>
          <cell r="V10">
            <v>4284</v>
          </cell>
        </row>
        <row r="11">
          <cell r="C11" t="str">
            <v>Aknīste</v>
          </cell>
          <cell r="D11"/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18.644999999999996</v>
          </cell>
          <cell r="K11">
            <v>93252</v>
          </cell>
          <cell r="L11">
            <v>8.3399999999999981</v>
          </cell>
          <cell r="M11">
            <v>49382</v>
          </cell>
          <cell r="N11">
            <v>9.2999999999999999E-2</v>
          </cell>
          <cell r="O11">
            <v>484</v>
          </cell>
          <cell r="P11">
            <v>8.9160000000000004</v>
          </cell>
          <cell r="Q11">
            <v>39000</v>
          </cell>
          <cell r="R11">
            <v>1.2959999999999998</v>
          </cell>
          <cell r="S11">
            <v>4386</v>
          </cell>
          <cell r="T11">
            <v>0</v>
          </cell>
          <cell r="U11">
            <v>78</v>
          </cell>
          <cell r="V11">
            <v>672</v>
          </cell>
        </row>
        <row r="12">
          <cell r="C12" t="str">
            <v>Viesīte</v>
          </cell>
          <cell r="D12"/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19.317</v>
          </cell>
          <cell r="K12">
            <v>97958</v>
          </cell>
          <cell r="L12">
            <v>10.924000000000001</v>
          </cell>
          <cell r="M12">
            <v>65834</v>
          </cell>
          <cell r="N12">
            <v>0.49999999999999994</v>
          </cell>
          <cell r="O12">
            <v>2499.9999999999995</v>
          </cell>
          <cell r="P12">
            <v>7.778999999999999</v>
          </cell>
          <cell r="Q12">
            <v>29396</v>
          </cell>
          <cell r="R12">
            <v>0.114</v>
          </cell>
          <cell r="S12">
            <v>228</v>
          </cell>
          <cell r="T12">
            <v>0</v>
          </cell>
          <cell r="U12">
            <v>0</v>
          </cell>
          <cell r="V12">
            <v>0</v>
          </cell>
        </row>
        <row r="13">
          <cell r="C13" t="str">
            <v>Ābeļu pagasts</v>
          </cell>
          <cell r="D13">
            <v>67.403000000000006</v>
          </cell>
          <cell r="E13">
            <v>62.893000000000001</v>
          </cell>
          <cell r="F13">
            <v>3.278</v>
          </cell>
          <cell r="G13">
            <v>56.684999999999995</v>
          </cell>
          <cell r="H13">
            <v>0</v>
          </cell>
          <cell r="I13">
            <v>2.9299999999999997</v>
          </cell>
          <cell r="J13">
            <v>4.51</v>
          </cell>
          <cell r="K13">
            <v>23280</v>
          </cell>
          <cell r="L13">
            <v>2.3400000000000003</v>
          </cell>
          <cell r="M13">
            <v>13460</v>
          </cell>
          <cell r="N13">
            <v>0</v>
          </cell>
          <cell r="O13">
            <v>0</v>
          </cell>
          <cell r="P13">
            <v>2.17</v>
          </cell>
          <cell r="Q13">
            <v>9820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 t="str">
            <v>Brodu ciems</v>
          </cell>
          <cell r="D14"/>
          <cell r="E14"/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4.51</v>
          </cell>
          <cell r="K14">
            <v>23280</v>
          </cell>
          <cell r="L14">
            <v>2.3400000000000003</v>
          </cell>
          <cell r="M14">
            <v>13460</v>
          </cell>
          <cell r="N14">
            <v>0</v>
          </cell>
          <cell r="O14">
            <v>0</v>
          </cell>
          <cell r="P14">
            <v>2.17</v>
          </cell>
          <cell r="Q14">
            <v>9820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 t="str">
            <v>A grupas ceļi</v>
          </cell>
          <cell r="D15"/>
          <cell r="E15">
            <v>28.672999999999998</v>
          </cell>
          <cell r="F15">
            <v>2.8330000000000002</v>
          </cell>
          <cell r="G15">
            <v>24.029999999999998</v>
          </cell>
          <cell r="H15">
            <v>0</v>
          </cell>
          <cell r="I15">
            <v>1.8099999999999998</v>
          </cell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>
            <v>0</v>
          </cell>
          <cell r="V15">
            <v>0</v>
          </cell>
        </row>
        <row r="16">
          <cell r="C16" t="str">
            <v>B grupas ceļi</v>
          </cell>
          <cell r="D16"/>
          <cell r="E16">
            <v>24.590000000000003</v>
          </cell>
          <cell r="F16">
            <v>0.44500000000000001</v>
          </cell>
          <cell r="G16">
            <v>24.145000000000003</v>
          </cell>
          <cell r="H16">
            <v>0</v>
          </cell>
          <cell r="I16">
            <v>0</v>
          </cell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>
            <v>0</v>
          </cell>
          <cell r="V16">
            <v>0</v>
          </cell>
        </row>
        <row r="17">
          <cell r="C17" t="str">
            <v>C grupas ceļi</v>
          </cell>
          <cell r="D17"/>
          <cell r="E17">
            <v>9.629999999999999</v>
          </cell>
          <cell r="F17">
            <v>0</v>
          </cell>
          <cell r="G17">
            <v>8.51</v>
          </cell>
          <cell r="H17">
            <v>0</v>
          </cell>
          <cell r="I17">
            <v>1.1200000000000001</v>
          </cell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>
            <v>0</v>
          </cell>
          <cell r="V17">
            <v>0</v>
          </cell>
        </row>
        <row r="18">
          <cell r="C18" t="str">
            <v>Dignājas pagasts</v>
          </cell>
          <cell r="D18">
            <v>25.41</v>
          </cell>
          <cell r="E18">
            <v>25.41</v>
          </cell>
          <cell r="F18">
            <v>1.74</v>
          </cell>
          <cell r="G18">
            <v>23.009999999999998</v>
          </cell>
          <cell r="H18">
            <v>0</v>
          </cell>
          <cell r="I18">
            <v>0.66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 t="str">
            <v>A grupas ceļi</v>
          </cell>
          <cell r="D19"/>
          <cell r="E19">
            <v>19.39</v>
          </cell>
          <cell r="F19">
            <v>1.64</v>
          </cell>
          <cell r="G19">
            <v>17.75</v>
          </cell>
          <cell r="H19">
            <v>0</v>
          </cell>
          <cell r="I19">
            <v>0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>
            <v>0</v>
          </cell>
          <cell r="V19">
            <v>0</v>
          </cell>
        </row>
        <row r="20">
          <cell r="C20" t="str">
            <v>B grupas ceļi</v>
          </cell>
          <cell r="D20"/>
          <cell r="E20">
            <v>5.3599999999999994</v>
          </cell>
          <cell r="F20">
            <v>0.1</v>
          </cell>
          <cell r="G20">
            <v>5.26</v>
          </cell>
          <cell r="H20">
            <v>0</v>
          </cell>
          <cell r="I20">
            <v>0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>
            <v>0</v>
          </cell>
          <cell r="V20">
            <v>0</v>
          </cell>
        </row>
        <row r="21">
          <cell r="C21" t="str">
            <v>C grupas ceļi</v>
          </cell>
          <cell r="D21"/>
          <cell r="E21">
            <v>0.66</v>
          </cell>
          <cell r="F21">
            <v>0</v>
          </cell>
          <cell r="G21">
            <v>0</v>
          </cell>
          <cell r="H21">
            <v>0</v>
          </cell>
          <cell r="I21">
            <v>0.66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>
            <v>0</v>
          </cell>
          <cell r="V21">
            <v>0</v>
          </cell>
        </row>
        <row r="22">
          <cell r="C22" t="str">
            <v>Dunavas pagasts</v>
          </cell>
          <cell r="D22">
            <v>74.599999999999994</v>
          </cell>
          <cell r="E22">
            <v>74.599999999999994</v>
          </cell>
          <cell r="F22">
            <v>0.73000000000000009</v>
          </cell>
          <cell r="G22">
            <v>60.389999999999986</v>
          </cell>
          <cell r="H22">
            <v>0</v>
          </cell>
          <cell r="I22">
            <v>13.48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42</v>
          </cell>
          <cell r="V22">
            <v>326</v>
          </cell>
        </row>
        <row r="23">
          <cell r="C23" t="str">
            <v>A grupas ceļi</v>
          </cell>
          <cell r="D23"/>
          <cell r="E23">
            <v>48.259999999999984</v>
          </cell>
          <cell r="F23">
            <v>0.69000000000000006</v>
          </cell>
          <cell r="G23">
            <v>44.819999999999986</v>
          </cell>
          <cell r="H23">
            <v>0</v>
          </cell>
          <cell r="I23">
            <v>2.7500000000000004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>
            <v>24</v>
          </cell>
          <cell r="V23">
            <v>168</v>
          </cell>
        </row>
        <row r="24">
          <cell r="C24" t="str">
            <v>B grupas ceļi</v>
          </cell>
          <cell r="D24"/>
          <cell r="E24">
            <v>22.840000000000003</v>
          </cell>
          <cell r="F24">
            <v>0</v>
          </cell>
          <cell r="G24">
            <v>15.380000000000003</v>
          </cell>
          <cell r="H24">
            <v>0</v>
          </cell>
          <cell r="I24">
            <v>7.46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>
            <v>18</v>
          </cell>
          <cell r="V24">
            <v>158</v>
          </cell>
        </row>
        <row r="25">
          <cell r="C25" t="str">
            <v>C grupas ceļi</v>
          </cell>
          <cell r="D25"/>
          <cell r="E25">
            <v>3.5</v>
          </cell>
          <cell r="F25">
            <v>0.04</v>
          </cell>
          <cell r="G25">
            <v>0.19</v>
          </cell>
          <cell r="H25">
            <v>0</v>
          </cell>
          <cell r="I25">
            <v>3.27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>
            <v>0</v>
          </cell>
          <cell r="V25">
            <v>0</v>
          </cell>
        </row>
        <row r="26">
          <cell r="C26" t="str">
            <v>Rubenes pagasts</v>
          </cell>
          <cell r="D26">
            <v>79.901999999999987</v>
          </cell>
          <cell r="E26">
            <v>79.901999999999987</v>
          </cell>
          <cell r="F26">
            <v>4.532</v>
          </cell>
          <cell r="G26">
            <v>63.54999999999999</v>
          </cell>
          <cell r="H26">
            <v>0</v>
          </cell>
          <cell r="I26">
            <v>11.819999999999999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3821</v>
          </cell>
          <cell r="U26">
            <v>28</v>
          </cell>
          <cell r="V26">
            <v>190</v>
          </cell>
        </row>
        <row r="27">
          <cell r="C27" t="str">
            <v>Rubeņu ciematā</v>
          </cell>
          <cell r="D27"/>
          <cell r="E27"/>
          <cell r="F27"/>
          <cell r="G27"/>
          <cell r="H27"/>
          <cell r="I27"/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3821</v>
          </cell>
          <cell r="U27">
            <v>0</v>
          </cell>
          <cell r="V27">
            <v>0</v>
          </cell>
        </row>
        <row r="28">
          <cell r="C28" t="str">
            <v>Slates ciematā</v>
          </cell>
          <cell r="D28"/>
          <cell r="E28"/>
          <cell r="F28"/>
          <cell r="G28"/>
          <cell r="H28"/>
          <cell r="I28"/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</row>
        <row r="29">
          <cell r="C29" t="str">
            <v>Kaldabruņas ciematā</v>
          </cell>
          <cell r="D29"/>
          <cell r="E29"/>
          <cell r="F29"/>
          <cell r="G29"/>
          <cell r="H29"/>
          <cell r="I29"/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</row>
        <row r="30">
          <cell r="C30" t="str">
            <v>A grupas ceļi</v>
          </cell>
          <cell r="D30"/>
          <cell r="E30">
            <v>46.769999999999989</v>
          </cell>
          <cell r="F30">
            <v>2.48</v>
          </cell>
          <cell r="G30">
            <v>44.289999999999992</v>
          </cell>
          <cell r="H30">
            <v>0</v>
          </cell>
          <cell r="I30">
            <v>0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>
            <v>18</v>
          </cell>
          <cell r="V30">
            <v>128</v>
          </cell>
        </row>
        <row r="31">
          <cell r="C31" t="str">
            <v>B grupas ceļi</v>
          </cell>
          <cell r="D31"/>
          <cell r="E31">
            <v>14.349999999999998</v>
          </cell>
          <cell r="F31">
            <v>0</v>
          </cell>
          <cell r="G31">
            <v>13.569999999999999</v>
          </cell>
          <cell r="H31">
            <v>0</v>
          </cell>
          <cell r="I31">
            <v>0.78</v>
          </cell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>
            <v>0</v>
          </cell>
          <cell r="V31">
            <v>0</v>
          </cell>
        </row>
        <row r="32">
          <cell r="C32" t="str">
            <v>C grupas ceļi</v>
          </cell>
          <cell r="D32"/>
          <cell r="E32">
            <v>18.782</v>
          </cell>
          <cell r="F32">
            <v>2.0520000000000005</v>
          </cell>
          <cell r="G32">
            <v>5.6899999999999995</v>
          </cell>
          <cell r="H32">
            <v>0</v>
          </cell>
          <cell r="I32">
            <v>11.04</v>
          </cell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>
            <v>10</v>
          </cell>
          <cell r="V32">
            <v>62</v>
          </cell>
        </row>
        <row r="33">
          <cell r="C33" t="str">
            <v>Zasas pagasts</v>
          </cell>
          <cell r="D33">
            <v>65.943000000000012</v>
          </cell>
          <cell r="E33">
            <v>62.760000000000005</v>
          </cell>
          <cell r="F33">
            <v>0.73</v>
          </cell>
          <cell r="G33">
            <v>62.03</v>
          </cell>
          <cell r="H33">
            <v>0</v>
          </cell>
          <cell r="I33">
            <v>0</v>
          </cell>
          <cell r="J33">
            <v>3.1830000000000003</v>
          </cell>
          <cell r="K33">
            <v>26502</v>
          </cell>
          <cell r="L33">
            <v>2.5730000000000004</v>
          </cell>
          <cell r="M33">
            <v>21622</v>
          </cell>
          <cell r="N33">
            <v>0</v>
          </cell>
          <cell r="O33">
            <v>0</v>
          </cell>
          <cell r="P33">
            <v>0.61</v>
          </cell>
          <cell r="Q33">
            <v>4880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C34" t="str">
            <v>Zasas ciematā</v>
          </cell>
          <cell r="D34"/>
          <cell r="E34"/>
          <cell r="F34"/>
          <cell r="G34"/>
          <cell r="H34"/>
          <cell r="I34"/>
          <cell r="J34">
            <v>3.1830000000000003</v>
          </cell>
          <cell r="K34">
            <v>26502</v>
          </cell>
          <cell r="L34">
            <v>2.5730000000000004</v>
          </cell>
          <cell r="M34">
            <v>21622</v>
          </cell>
          <cell r="N34">
            <v>0</v>
          </cell>
          <cell r="O34">
            <v>0</v>
          </cell>
          <cell r="P34">
            <v>0.61</v>
          </cell>
          <cell r="Q34">
            <v>4880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</row>
        <row r="35">
          <cell r="C35" t="str">
            <v>A grupas ceļi</v>
          </cell>
          <cell r="D35"/>
          <cell r="E35">
            <v>43.68</v>
          </cell>
          <cell r="F35">
            <v>0</v>
          </cell>
          <cell r="G35">
            <v>43.68</v>
          </cell>
          <cell r="H35">
            <v>0</v>
          </cell>
          <cell r="I35">
            <v>0</v>
          </cell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>
            <v>0</v>
          </cell>
          <cell r="V35">
            <v>0</v>
          </cell>
        </row>
        <row r="36">
          <cell r="C36" t="str">
            <v>B grupas ceļi</v>
          </cell>
          <cell r="D36"/>
          <cell r="E36">
            <v>6.16</v>
          </cell>
          <cell r="F36">
            <v>0.73</v>
          </cell>
          <cell r="G36">
            <v>5.43</v>
          </cell>
          <cell r="H36">
            <v>0</v>
          </cell>
          <cell r="I36">
            <v>0</v>
          </cell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>
            <v>0</v>
          </cell>
          <cell r="V36">
            <v>0</v>
          </cell>
        </row>
        <row r="37">
          <cell r="C37" t="str">
            <v>C grupas ceļi</v>
          </cell>
          <cell r="D37"/>
          <cell r="E37">
            <v>12.92</v>
          </cell>
          <cell r="F37">
            <v>0</v>
          </cell>
          <cell r="G37">
            <v>12.92</v>
          </cell>
          <cell r="H37">
            <v>0</v>
          </cell>
          <cell r="I37">
            <v>0</v>
          </cell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>
            <v>0</v>
          </cell>
          <cell r="V37">
            <v>0</v>
          </cell>
        </row>
        <row r="38">
          <cell r="C38" t="str">
            <v>Leimaņu pagasts</v>
          </cell>
          <cell r="D38">
            <v>48.91</v>
          </cell>
          <cell r="E38">
            <v>48.699999999999996</v>
          </cell>
          <cell r="F38">
            <v>0.73</v>
          </cell>
          <cell r="G38">
            <v>40.83</v>
          </cell>
          <cell r="H38">
            <v>0</v>
          </cell>
          <cell r="I38">
            <v>7.14</v>
          </cell>
          <cell r="J38">
            <v>0.21</v>
          </cell>
          <cell r="K38">
            <v>1050</v>
          </cell>
          <cell r="L38">
            <v>0.21</v>
          </cell>
          <cell r="M38">
            <v>1050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C39" t="str">
            <v>Mežgales ciemā</v>
          </cell>
          <cell r="D39"/>
          <cell r="E39"/>
          <cell r="F39"/>
          <cell r="G39"/>
          <cell r="H39"/>
          <cell r="I39"/>
          <cell r="J39">
            <v>0.21</v>
          </cell>
          <cell r="K39">
            <v>1050</v>
          </cell>
          <cell r="L39">
            <v>0.21</v>
          </cell>
          <cell r="M39">
            <v>1050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C40" t="str">
            <v>A grupas ceļi</v>
          </cell>
          <cell r="D40"/>
          <cell r="E40">
            <v>21.379999999999995</v>
          </cell>
          <cell r="F40">
            <v>0.36</v>
          </cell>
          <cell r="G40">
            <v>20.299999999999997</v>
          </cell>
          <cell r="H40">
            <v>0</v>
          </cell>
          <cell r="I40">
            <v>0.7200000000000002</v>
          </cell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>
            <v>0</v>
          </cell>
          <cell r="V40">
            <v>0</v>
          </cell>
        </row>
        <row r="41">
          <cell r="C41" t="str">
            <v>B grupas ceļi</v>
          </cell>
          <cell r="D41"/>
          <cell r="E41">
            <v>19.5</v>
          </cell>
          <cell r="F41">
            <v>0.13</v>
          </cell>
          <cell r="G41">
            <v>13.670000000000002</v>
          </cell>
          <cell r="H41">
            <v>0</v>
          </cell>
          <cell r="I41">
            <v>5.6999999999999993</v>
          </cell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>
            <v>0</v>
          </cell>
          <cell r="V41">
            <v>0</v>
          </cell>
        </row>
        <row r="42">
          <cell r="C42" t="str">
            <v>C grupas ceļi</v>
          </cell>
          <cell r="D42"/>
          <cell r="E42">
            <v>7.8199999999999994</v>
          </cell>
          <cell r="F42">
            <v>0.24</v>
          </cell>
          <cell r="G42">
            <v>6.8599999999999994</v>
          </cell>
          <cell r="H42">
            <v>0</v>
          </cell>
          <cell r="I42">
            <v>0.72</v>
          </cell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>
            <v>0</v>
          </cell>
          <cell r="V42">
            <v>0</v>
          </cell>
        </row>
        <row r="43">
          <cell r="C43" t="str">
            <v>Kalna pagasts</v>
          </cell>
          <cell r="D43">
            <v>59.484999999999999</v>
          </cell>
          <cell r="E43">
            <v>59.484999999999999</v>
          </cell>
          <cell r="F43">
            <v>1.6880000000000002</v>
          </cell>
          <cell r="G43">
            <v>57.796999999999997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18</v>
          </cell>
          <cell r="V43">
            <v>126</v>
          </cell>
        </row>
        <row r="44">
          <cell r="C44" t="str">
            <v>A grupas ceļi</v>
          </cell>
          <cell r="D44"/>
          <cell r="E44">
            <v>31.945</v>
          </cell>
          <cell r="F44">
            <v>1.548</v>
          </cell>
          <cell r="G44">
            <v>30.396999999999998</v>
          </cell>
          <cell r="H44">
            <v>0</v>
          </cell>
          <cell r="I44">
            <v>0</v>
          </cell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>
            <v>18</v>
          </cell>
          <cell r="V44">
            <v>126</v>
          </cell>
        </row>
        <row r="45">
          <cell r="C45" t="str">
            <v>B grupas ceļi</v>
          </cell>
          <cell r="D45"/>
          <cell r="E45">
            <v>17.430000000000003</v>
          </cell>
          <cell r="F45">
            <v>0.14000000000000001</v>
          </cell>
          <cell r="G45">
            <v>17.290000000000003</v>
          </cell>
          <cell r="H45">
            <v>0</v>
          </cell>
          <cell r="I45">
            <v>0</v>
          </cell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>
            <v>0</v>
          </cell>
          <cell r="V45">
            <v>0</v>
          </cell>
        </row>
        <row r="46">
          <cell r="C46" t="str">
            <v>C grupas ceļi</v>
          </cell>
          <cell r="D46"/>
          <cell r="E46">
            <v>10.110000000000001</v>
          </cell>
          <cell r="F46">
            <v>0</v>
          </cell>
          <cell r="G46">
            <v>10.110000000000001</v>
          </cell>
          <cell r="H46">
            <v>0</v>
          </cell>
          <cell r="I46">
            <v>0</v>
          </cell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>
            <v>0</v>
          </cell>
          <cell r="V46">
            <v>0</v>
          </cell>
        </row>
        <row r="47">
          <cell r="C47" t="str">
            <v>Atašienes pagasts</v>
          </cell>
          <cell r="D47">
            <v>59.84</v>
          </cell>
          <cell r="E47">
            <v>56.24</v>
          </cell>
          <cell r="F47">
            <v>4.0500000000000007</v>
          </cell>
          <cell r="G47">
            <v>52.19</v>
          </cell>
          <cell r="H47">
            <v>0</v>
          </cell>
          <cell r="I47">
            <v>0</v>
          </cell>
          <cell r="J47">
            <v>3.6</v>
          </cell>
          <cell r="K47">
            <v>20850</v>
          </cell>
          <cell r="L47">
            <v>1.548</v>
          </cell>
          <cell r="M47">
            <v>8836</v>
          </cell>
          <cell r="N47">
            <v>0</v>
          </cell>
          <cell r="O47">
            <v>0</v>
          </cell>
          <cell r="P47">
            <v>2.052</v>
          </cell>
          <cell r="Q47">
            <v>12014</v>
          </cell>
          <cell r="R47">
            <v>0</v>
          </cell>
          <cell r="S47">
            <v>0</v>
          </cell>
          <cell r="T47">
            <v>0</v>
          </cell>
          <cell r="U47">
            <v>41.3</v>
          </cell>
          <cell r="V47">
            <v>357</v>
          </cell>
        </row>
        <row r="48">
          <cell r="C48" t="str">
            <v>Atašienes ciems</v>
          </cell>
          <cell r="D48"/>
          <cell r="E48"/>
          <cell r="F48"/>
          <cell r="G48"/>
          <cell r="H48"/>
          <cell r="I48"/>
          <cell r="J48">
            <v>3.6</v>
          </cell>
          <cell r="K48">
            <v>20850</v>
          </cell>
          <cell r="L48">
            <v>1.548</v>
          </cell>
          <cell r="M48">
            <v>8836</v>
          </cell>
          <cell r="N48">
            <v>0</v>
          </cell>
          <cell r="O48">
            <v>0</v>
          </cell>
          <cell r="P48">
            <v>2.052</v>
          </cell>
          <cell r="Q48">
            <v>12014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C49" t="str">
            <v>A grupas ceļi</v>
          </cell>
          <cell r="D49"/>
          <cell r="E49">
            <v>42.5</v>
          </cell>
          <cell r="F49">
            <v>0.6</v>
          </cell>
          <cell r="G49">
            <v>41.9</v>
          </cell>
          <cell r="H49">
            <v>0</v>
          </cell>
          <cell r="I49">
            <v>0</v>
          </cell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>
            <v>23.3</v>
          </cell>
          <cell r="V49">
            <v>195</v>
          </cell>
        </row>
        <row r="50">
          <cell r="C50" t="str">
            <v>B grupas ceļi</v>
          </cell>
          <cell r="D50"/>
          <cell r="E50">
            <v>8.17</v>
          </cell>
          <cell r="F50">
            <v>3.1500000000000004</v>
          </cell>
          <cell r="G50">
            <v>5.0199999999999996</v>
          </cell>
          <cell r="H50">
            <v>0</v>
          </cell>
          <cell r="I50">
            <v>0</v>
          </cell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>
            <v>0</v>
          </cell>
          <cell r="V50">
            <v>0</v>
          </cell>
        </row>
        <row r="51">
          <cell r="C51" t="str">
            <v>C grupas ceļi</v>
          </cell>
          <cell r="D51"/>
          <cell r="E51">
            <v>5.5699999999999994</v>
          </cell>
          <cell r="F51">
            <v>0.3</v>
          </cell>
          <cell r="G51">
            <v>5.27</v>
          </cell>
          <cell r="H51">
            <v>0</v>
          </cell>
          <cell r="I51">
            <v>0</v>
          </cell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>
            <v>18</v>
          </cell>
          <cell r="V51">
            <v>162</v>
          </cell>
        </row>
        <row r="52">
          <cell r="C52" t="str">
            <v>Vīpes pagasts</v>
          </cell>
          <cell r="D52">
            <v>50.48</v>
          </cell>
          <cell r="E52">
            <v>48.629999999999995</v>
          </cell>
          <cell r="F52">
            <v>0</v>
          </cell>
          <cell r="G52">
            <v>48.629999999999995</v>
          </cell>
          <cell r="H52">
            <v>0</v>
          </cell>
          <cell r="I52">
            <v>0</v>
          </cell>
          <cell r="J52">
            <v>1.8499999999999999</v>
          </cell>
          <cell r="K52">
            <v>8605</v>
          </cell>
          <cell r="L52">
            <v>1.43</v>
          </cell>
          <cell r="M52">
            <v>6755</v>
          </cell>
          <cell r="N52">
            <v>0</v>
          </cell>
          <cell r="O52">
            <v>0</v>
          </cell>
          <cell r="P52">
            <v>0.42</v>
          </cell>
          <cell r="Q52">
            <v>1850</v>
          </cell>
          <cell r="R52">
            <v>0</v>
          </cell>
          <cell r="S52">
            <v>0</v>
          </cell>
          <cell r="T52">
            <v>0</v>
          </cell>
          <cell r="U52">
            <v>23.5</v>
          </cell>
          <cell r="V52">
            <v>85</v>
          </cell>
        </row>
        <row r="53">
          <cell r="C53" t="str">
            <v>Vīpes ciems</v>
          </cell>
          <cell r="D53"/>
          <cell r="E53"/>
          <cell r="F53"/>
          <cell r="G53"/>
          <cell r="H53"/>
          <cell r="I53"/>
          <cell r="J53">
            <v>1.8499999999999999</v>
          </cell>
          <cell r="K53">
            <v>8605</v>
          </cell>
          <cell r="L53">
            <v>1.43</v>
          </cell>
          <cell r="M53">
            <v>6755</v>
          </cell>
          <cell r="N53">
            <v>0</v>
          </cell>
          <cell r="O53">
            <v>0</v>
          </cell>
          <cell r="P53">
            <v>0.42</v>
          </cell>
          <cell r="Q53">
            <v>1850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C54" t="str">
            <v>A grupas ceļi</v>
          </cell>
          <cell r="D54"/>
          <cell r="E54">
            <v>9.1800000000000015</v>
          </cell>
          <cell r="F54">
            <v>0</v>
          </cell>
          <cell r="G54">
            <v>9.1800000000000015</v>
          </cell>
          <cell r="H54">
            <v>0</v>
          </cell>
          <cell r="I54">
            <v>0</v>
          </cell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>
            <v>0</v>
          </cell>
          <cell r="V54">
            <v>0</v>
          </cell>
        </row>
        <row r="55">
          <cell r="C55" t="str">
            <v>B grupas ceļi</v>
          </cell>
          <cell r="D55"/>
          <cell r="E55">
            <v>20.419999999999998</v>
          </cell>
          <cell r="F55">
            <v>0</v>
          </cell>
          <cell r="G55">
            <v>20.419999999999998</v>
          </cell>
          <cell r="H55">
            <v>0</v>
          </cell>
          <cell r="I55">
            <v>0</v>
          </cell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>
            <v>23.5</v>
          </cell>
          <cell r="V55">
            <v>85</v>
          </cell>
        </row>
        <row r="56">
          <cell r="C56" t="str">
            <v>C grupas ceļi</v>
          </cell>
          <cell r="D56"/>
          <cell r="E56">
            <v>19.029999999999998</v>
          </cell>
          <cell r="F56">
            <v>0</v>
          </cell>
          <cell r="G56">
            <v>19.029999999999998</v>
          </cell>
          <cell r="H56">
            <v>0</v>
          </cell>
          <cell r="I56">
            <v>0</v>
          </cell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>
            <v>0</v>
          </cell>
          <cell r="V56">
            <v>0</v>
          </cell>
        </row>
        <row r="57">
          <cell r="C57" t="str">
            <v>Mežāres pagasts</v>
          </cell>
          <cell r="D57">
            <v>42.314999999999998</v>
          </cell>
          <cell r="E57">
            <v>40.064999999999998</v>
          </cell>
          <cell r="F57">
            <v>0.69</v>
          </cell>
          <cell r="G57">
            <v>39.375</v>
          </cell>
          <cell r="H57">
            <v>0</v>
          </cell>
          <cell r="I57">
            <v>0</v>
          </cell>
          <cell r="J57">
            <v>2.25</v>
          </cell>
          <cell r="K57">
            <v>7150</v>
          </cell>
          <cell r="L57">
            <v>1.52</v>
          </cell>
          <cell r="M57">
            <v>4960</v>
          </cell>
          <cell r="N57">
            <v>0</v>
          </cell>
          <cell r="O57">
            <v>0</v>
          </cell>
          <cell r="P57">
            <v>0.73</v>
          </cell>
          <cell r="Q57">
            <v>2190</v>
          </cell>
          <cell r="R57">
            <v>0</v>
          </cell>
          <cell r="S57">
            <v>0</v>
          </cell>
          <cell r="T57">
            <v>0</v>
          </cell>
          <cell r="U57">
            <v>18</v>
          </cell>
          <cell r="V57">
            <v>126</v>
          </cell>
        </row>
        <row r="58">
          <cell r="C58" t="str">
            <v>Mežāres ciems</v>
          </cell>
          <cell r="D58"/>
          <cell r="E58"/>
          <cell r="F58"/>
          <cell r="G58"/>
          <cell r="H58"/>
          <cell r="I58"/>
          <cell r="J58">
            <v>2.25</v>
          </cell>
          <cell r="K58">
            <v>7150</v>
          </cell>
          <cell r="L58">
            <v>1.52</v>
          </cell>
          <cell r="M58">
            <v>4960</v>
          </cell>
          <cell r="N58">
            <v>0</v>
          </cell>
          <cell r="O58">
            <v>0</v>
          </cell>
          <cell r="P58">
            <v>0.73</v>
          </cell>
          <cell r="Q58">
            <v>2190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C59" t="str">
            <v>A grupas ceļi</v>
          </cell>
          <cell r="D59"/>
          <cell r="E59">
            <v>33.614999999999995</v>
          </cell>
          <cell r="F59">
            <v>0.69</v>
          </cell>
          <cell r="G59">
            <v>32.924999999999997</v>
          </cell>
          <cell r="H59">
            <v>0</v>
          </cell>
          <cell r="I59">
            <v>0</v>
          </cell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>
            <v>18</v>
          </cell>
          <cell r="V59">
            <v>126</v>
          </cell>
        </row>
        <row r="60">
          <cell r="C60" t="str">
            <v>B grupas ceļi</v>
          </cell>
          <cell r="D60"/>
          <cell r="E60">
            <v>4.21</v>
          </cell>
          <cell r="F60">
            <v>0</v>
          </cell>
          <cell r="G60">
            <v>4.21</v>
          </cell>
          <cell r="H60">
            <v>0</v>
          </cell>
          <cell r="I60">
            <v>0</v>
          </cell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>
            <v>0</v>
          </cell>
          <cell r="V60">
            <v>0</v>
          </cell>
        </row>
        <row r="61">
          <cell r="C61" t="str">
            <v>C grupas ceļi</v>
          </cell>
          <cell r="D61"/>
          <cell r="E61">
            <v>2.2399999999999998</v>
          </cell>
          <cell r="F61">
            <v>0</v>
          </cell>
          <cell r="G61">
            <v>2.2399999999999998</v>
          </cell>
          <cell r="H61">
            <v>0</v>
          </cell>
          <cell r="I61">
            <v>0</v>
          </cell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>
            <v>0</v>
          </cell>
          <cell r="V61">
            <v>0</v>
          </cell>
        </row>
        <row r="62">
          <cell r="C62" t="str">
            <v>Kūku pagasts</v>
          </cell>
          <cell r="D62">
            <v>94.429000000000002</v>
          </cell>
          <cell r="E62">
            <v>89.14</v>
          </cell>
          <cell r="F62">
            <v>3.3900000000000006</v>
          </cell>
          <cell r="G62">
            <v>57.870000000000005</v>
          </cell>
          <cell r="H62">
            <v>0</v>
          </cell>
          <cell r="I62">
            <v>27.88</v>
          </cell>
          <cell r="J62">
            <v>5.2890000000000006</v>
          </cell>
          <cell r="K62">
            <v>23462</v>
          </cell>
          <cell r="L62">
            <v>2.4550000000000005</v>
          </cell>
          <cell r="M62">
            <v>12298</v>
          </cell>
          <cell r="N62">
            <v>0</v>
          </cell>
          <cell r="O62">
            <v>0</v>
          </cell>
          <cell r="P62">
            <v>2.8340000000000005</v>
          </cell>
          <cell r="Q62">
            <v>11164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C63" t="str">
            <v>Zīlānu ciematā</v>
          </cell>
          <cell r="D63"/>
          <cell r="E63"/>
          <cell r="F63"/>
          <cell r="G63"/>
          <cell r="H63"/>
          <cell r="I63"/>
          <cell r="J63">
            <v>3.5210000000000008</v>
          </cell>
          <cell r="K63">
            <v>15694</v>
          </cell>
          <cell r="L63">
            <v>1.8310000000000004</v>
          </cell>
          <cell r="M63">
            <v>9479</v>
          </cell>
          <cell r="N63">
            <v>0</v>
          </cell>
          <cell r="O63">
            <v>0</v>
          </cell>
          <cell r="P63">
            <v>1.6900000000000004</v>
          </cell>
          <cell r="Q63">
            <v>6215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</row>
        <row r="64">
          <cell r="C64" t="str">
            <v>Kūku ciematā</v>
          </cell>
          <cell r="D64"/>
          <cell r="E64"/>
          <cell r="F64"/>
          <cell r="G64"/>
          <cell r="H64"/>
          <cell r="I64"/>
          <cell r="J64">
            <v>0.89400000000000002</v>
          </cell>
          <cell r="K64">
            <v>3359</v>
          </cell>
          <cell r="L64">
            <v>0.24</v>
          </cell>
          <cell r="M64">
            <v>900</v>
          </cell>
          <cell r="N64">
            <v>0</v>
          </cell>
          <cell r="O64">
            <v>0</v>
          </cell>
          <cell r="P64">
            <v>0.65400000000000003</v>
          </cell>
          <cell r="Q64">
            <v>2459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</row>
        <row r="65">
          <cell r="C65" t="str">
            <v>Jaunās Muižas ciematā</v>
          </cell>
          <cell r="D65"/>
          <cell r="E65"/>
          <cell r="F65"/>
          <cell r="G65"/>
          <cell r="H65"/>
          <cell r="I65"/>
          <cell r="J65">
            <v>0.874</v>
          </cell>
          <cell r="K65">
            <v>4409</v>
          </cell>
          <cell r="L65">
            <v>0.38400000000000001</v>
          </cell>
          <cell r="M65">
            <v>1919</v>
          </cell>
          <cell r="N65">
            <v>0</v>
          </cell>
          <cell r="O65">
            <v>0</v>
          </cell>
          <cell r="P65">
            <v>0.49</v>
          </cell>
          <cell r="Q65">
            <v>2490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</row>
        <row r="66">
          <cell r="C66" t="str">
            <v>A grupas ceļi</v>
          </cell>
          <cell r="D66"/>
          <cell r="E66">
            <v>43.040000000000006</v>
          </cell>
          <cell r="F66">
            <v>2.8900000000000006</v>
          </cell>
          <cell r="G66">
            <v>28.340000000000003</v>
          </cell>
          <cell r="H66">
            <v>0</v>
          </cell>
          <cell r="I66">
            <v>11.81</v>
          </cell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>
            <v>0</v>
          </cell>
          <cell r="V66">
            <v>0</v>
          </cell>
        </row>
        <row r="67">
          <cell r="C67" t="str">
            <v>B grupas ceļi</v>
          </cell>
          <cell r="D67"/>
          <cell r="E67">
            <v>29.990000000000002</v>
          </cell>
          <cell r="F67">
            <v>0.5</v>
          </cell>
          <cell r="G67">
            <v>17.260000000000002</v>
          </cell>
          <cell r="H67">
            <v>0</v>
          </cell>
          <cell r="I67">
            <v>12.23</v>
          </cell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>
            <v>0</v>
          </cell>
          <cell r="V67">
            <v>0</v>
          </cell>
        </row>
        <row r="68">
          <cell r="C68" t="str">
            <v>C grupas ceļi</v>
          </cell>
          <cell r="D68"/>
          <cell r="E68">
            <v>16.11</v>
          </cell>
          <cell r="F68">
            <v>0</v>
          </cell>
          <cell r="G68">
            <v>12.27</v>
          </cell>
          <cell r="H68">
            <v>0</v>
          </cell>
          <cell r="I68">
            <v>3.84</v>
          </cell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>
            <v>0</v>
          </cell>
          <cell r="V68">
            <v>0</v>
          </cell>
        </row>
        <row r="69">
          <cell r="C69" t="str">
            <v>Variešu pagasts</v>
          </cell>
          <cell r="D69">
            <v>65.527000000000001</v>
          </cell>
          <cell r="E69">
            <v>63.269999999999996</v>
          </cell>
          <cell r="F69">
            <v>0</v>
          </cell>
          <cell r="G69">
            <v>63.269999999999996</v>
          </cell>
          <cell r="H69">
            <v>0</v>
          </cell>
          <cell r="I69">
            <v>0</v>
          </cell>
          <cell r="J69">
            <v>2.2570000000000001</v>
          </cell>
          <cell r="K69">
            <v>8871</v>
          </cell>
          <cell r="L69">
            <v>1.8470000000000002</v>
          </cell>
          <cell r="M69">
            <v>7401</v>
          </cell>
          <cell r="N69">
            <v>0</v>
          </cell>
          <cell r="O69">
            <v>0</v>
          </cell>
          <cell r="P69">
            <v>0.41000000000000003</v>
          </cell>
          <cell r="Q69">
            <v>1470</v>
          </cell>
          <cell r="R69">
            <v>0</v>
          </cell>
          <cell r="S69">
            <v>0</v>
          </cell>
          <cell r="T69">
            <v>0</v>
          </cell>
          <cell r="U69">
            <v>54</v>
          </cell>
          <cell r="V69">
            <v>412</v>
          </cell>
        </row>
        <row r="70">
          <cell r="C70" t="str">
            <v>Variešu ciematā</v>
          </cell>
          <cell r="D70"/>
          <cell r="E70"/>
          <cell r="F70"/>
          <cell r="G70"/>
          <cell r="H70"/>
          <cell r="I70"/>
          <cell r="J70">
            <v>2.2570000000000001</v>
          </cell>
          <cell r="K70">
            <v>8871</v>
          </cell>
          <cell r="L70">
            <v>1.8470000000000002</v>
          </cell>
          <cell r="M70">
            <v>7401</v>
          </cell>
          <cell r="N70">
            <v>0</v>
          </cell>
          <cell r="O70">
            <v>0</v>
          </cell>
          <cell r="P70">
            <v>0.41000000000000003</v>
          </cell>
          <cell r="Q70">
            <v>1470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1">
          <cell r="C71" t="str">
            <v>A grupas ceļi</v>
          </cell>
          <cell r="D71"/>
          <cell r="E71">
            <v>40.08</v>
          </cell>
          <cell r="F71">
            <v>0</v>
          </cell>
          <cell r="G71">
            <v>40.08</v>
          </cell>
          <cell r="H71">
            <v>0</v>
          </cell>
          <cell r="I71">
            <v>0</v>
          </cell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>
            <v>36</v>
          </cell>
          <cell r="V71">
            <v>286</v>
          </cell>
        </row>
        <row r="72">
          <cell r="C72" t="str">
            <v>B grupas ceļi</v>
          </cell>
          <cell r="D72"/>
          <cell r="E72">
            <v>14.57</v>
          </cell>
          <cell r="F72">
            <v>0</v>
          </cell>
          <cell r="G72">
            <v>14.57</v>
          </cell>
          <cell r="H72">
            <v>0</v>
          </cell>
          <cell r="I72">
            <v>0</v>
          </cell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>
            <v>0</v>
          </cell>
          <cell r="V72">
            <v>0</v>
          </cell>
        </row>
        <row r="73">
          <cell r="C73" t="str">
            <v>C grupas ceļi</v>
          </cell>
          <cell r="D73"/>
          <cell r="E73">
            <v>8.620000000000001</v>
          </cell>
          <cell r="F73">
            <v>0</v>
          </cell>
          <cell r="G73">
            <v>8.620000000000001</v>
          </cell>
          <cell r="H73">
            <v>0</v>
          </cell>
          <cell r="I73">
            <v>0</v>
          </cell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>
            <v>18</v>
          </cell>
          <cell r="V73">
            <v>126</v>
          </cell>
        </row>
        <row r="74">
          <cell r="C74" t="str">
            <v>Krustpils pagasts</v>
          </cell>
          <cell r="D74">
            <v>69.349999999999994</v>
          </cell>
          <cell r="E74">
            <v>63.85</v>
          </cell>
          <cell r="F74">
            <v>5.2750000000000004</v>
          </cell>
          <cell r="G74">
            <v>56.685000000000002</v>
          </cell>
          <cell r="H74">
            <v>0</v>
          </cell>
          <cell r="I74">
            <v>1.89</v>
          </cell>
          <cell r="J74">
            <v>5.5</v>
          </cell>
          <cell r="K74">
            <v>25565</v>
          </cell>
          <cell r="L74">
            <v>5.2700000000000005</v>
          </cell>
          <cell r="M74">
            <v>24852</v>
          </cell>
          <cell r="N74">
            <v>0</v>
          </cell>
          <cell r="O74">
            <v>0</v>
          </cell>
          <cell r="P74">
            <v>0.22999999999999998</v>
          </cell>
          <cell r="Q74">
            <v>713</v>
          </cell>
          <cell r="R74">
            <v>0</v>
          </cell>
          <cell r="S74">
            <v>0</v>
          </cell>
          <cell r="T74">
            <v>7750</v>
          </cell>
          <cell r="U74">
            <v>0</v>
          </cell>
          <cell r="V74">
            <v>0</v>
          </cell>
        </row>
        <row r="75">
          <cell r="C75" t="str">
            <v>Spuņģēnu ciematā</v>
          </cell>
          <cell r="D75"/>
          <cell r="E75"/>
          <cell r="F75"/>
          <cell r="G75"/>
          <cell r="H75"/>
          <cell r="I75"/>
          <cell r="J75">
            <v>5.5</v>
          </cell>
          <cell r="K75">
            <v>25565</v>
          </cell>
          <cell r="L75">
            <v>5.2700000000000005</v>
          </cell>
          <cell r="M75">
            <v>24852</v>
          </cell>
          <cell r="N75">
            <v>0</v>
          </cell>
          <cell r="O75">
            <v>0</v>
          </cell>
          <cell r="P75">
            <v>0.22999999999999998</v>
          </cell>
          <cell r="Q75">
            <v>713</v>
          </cell>
          <cell r="R75">
            <v>0</v>
          </cell>
          <cell r="S75">
            <v>0</v>
          </cell>
          <cell r="T75">
            <v>7750</v>
          </cell>
          <cell r="U75">
            <v>0</v>
          </cell>
          <cell r="V75">
            <v>0</v>
          </cell>
        </row>
        <row r="76">
          <cell r="C76" t="str">
            <v>A grupas ceļi</v>
          </cell>
          <cell r="D76"/>
          <cell r="E76">
            <v>19.690000000000001</v>
          </cell>
          <cell r="F76">
            <v>2.7600000000000002</v>
          </cell>
          <cell r="G76">
            <v>16.93</v>
          </cell>
          <cell r="H76">
            <v>0</v>
          </cell>
          <cell r="I76">
            <v>0</v>
          </cell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>
            <v>0</v>
          </cell>
          <cell r="V76">
            <v>0</v>
          </cell>
        </row>
        <row r="77">
          <cell r="C77" t="str">
            <v>B grupas ceļi</v>
          </cell>
          <cell r="D77"/>
          <cell r="E77">
            <v>25.839999999999996</v>
          </cell>
          <cell r="F77">
            <v>0.27500000000000002</v>
          </cell>
          <cell r="G77">
            <v>23.674999999999997</v>
          </cell>
          <cell r="H77">
            <v>0</v>
          </cell>
          <cell r="I77">
            <v>1.89</v>
          </cell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>
            <v>0</v>
          </cell>
          <cell r="V77">
            <v>0</v>
          </cell>
        </row>
        <row r="78">
          <cell r="C78" t="str">
            <v>C grupas ceļi</v>
          </cell>
          <cell r="D78"/>
          <cell r="E78">
            <v>18.32</v>
          </cell>
          <cell r="F78">
            <v>2.2400000000000002</v>
          </cell>
          <cell r="G78">
            <v>16.080000000000002</v>
          </cell>
          <cell r="H78">
            <v>0</v>
          </cell>
          <cell r="I78">
            <v>0</v>
          </cell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>
            <v>0</v>
          </cell>
          <cell r="V78">
            <v>0</v>
          </cell>
        </row>
        <row r="79">
          <cell r="C79" t="str">
            <v>Viesītes pagasts</v>
          </cell>
          <cell r="D79">
            <v>103.968</v>
          </cell>
          <cell r="E79">
            <v>103.968</v>
          </cell>
          <cell r="F79">
            <v>0.54</v>
          </cell>
          <cell r="G79">
            <v>103.42800000000001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/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18</v>
          </cell>
          <cell r="V79">
            <v>126</v>
          </cell>
        </row>
        <row r="80">
          <cell r="C80" t="str">
            <v>A grupas ceļi</v>
          </cell>
          <cell r="D80"/>
          <cell r="E80">
            <v>29.107999999999997</v>
          </cell>
          <cell r="F80">
            <v>0.54</v>
          </cell>
          <cell r="G80">
            <v>28.567999999999998</v>
          </cell>
          <cell r="H80">
            <v>0</v>
          </cell>
          <cell r="I80">
            <v>0</v>
          </cell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>
            <v>0</v>
          </cell>
          <cell r="V80">
            <v>0</v>
          </cell>
        </row>
        <row r="81">
          <cell r="C81" t="str">
            <v>B grupas ceļi</v>
          </cell>
          <cell r="D81"/>
          <cell r="E81">
            <v>38.32</v>
          </cell>
          <cell r="F81">
            <v>0</v>
          </cell>
          <cell r="G81">
            <v>38.32</v>
          </cell>
          <cell r="H81">
            <v>0</v>
          </cell>
          <cell r="I81">
            <v>0</v>
          </cell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>
            <v>0</v>
          </cell>
          <cell r="V81">
            <v>0</v>
          </cell>
        </row>
        <row r="82">
          <cell r="C82" t="str">
            <v>C grupas ceļi</v>
          </cell>
          <cell r="D82"/>
          <cell r="E82">
            <v>36.540000000000006</v>
          </cell>
          <cell r="F82">
            <v>0</v>
          </cell>
          <cell r="G82">
            <v>36.540000000000006</v>
          </cell>
          <cell r="H82">
            <v>0</v>
          </cell>
          <cell r="I82">
            <v>0</v>
          </cell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>
            <v>18</v>
          </cell>
          <cell r="V82">
            <v>126</v>
          </cell>
        </row>
        <row r="83">
          <cell r="C83" t="str">
            <v>Elkšņu pagasts</v>
          </cell>
          <cell r="D83">
            <v>57.354000000000006</v>
          </cell>
          <cell r="E83">
            <v>56.400000000000006</v>
          </cell>
          <cell r="F83">
            <v>0.49</v>
          </cell>
          <cell r="G83">
            <v>53.820000000000007</v>
          </cell>
          <cell r="H83">
            <v>0</v>
          </cell>
          <cell r="I83">
            <v>2.09</v>
          </cell>
          <cell r="J83">
            <v>0.95399999999999996</v>
          </cell>
          <cell r="K83">
            <v>4200</v>
          </cell>
          <cell r="L83">
            <v>0.95399999999999996</v>
          </cell>
          <cell r="M83">
            <v>4200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C84" t="str">
            <v>Elkšņu ciematā</v>
          </cell>
          <cell r="D84"/>
          <cell r="E84"/>
          <cell r="F84"/>
          <cell r="G84"/>
          <cell r="H84"/>
          <cell r="I84"/>
          <cell r="J84">
            <v>0.95399999999999996</v>
          </cell>
          <cell r="K84">
            <v>4200</v>
          </cell>
          <cell r="L84">
            <v>0.95399999999999996</v>
          </cell>
          <cell r="M84">
            <v>4200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C85" t="str">
            <v>A grupas ceļi</v>
          </cell>
          <cell r="D85"/>
          <cell r="E85">
            <v>33.21</v>
          </cell>
          <cell r="F85">
            <v>0.49</v>
          </cell>
          <cell r="G85">
            <v>32.72</v>
          </cell>
          <cell r="H85">
            <v>0</v>
          </cell>
          <cell r="I85">
            <v>0</v>
          </cell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>
            <v>0</v>
          </cell>
          <cell r="V85">
            <v>0</v>
          </cell>
        </row>
        <row r="86">
          <cell r="C86" t="str">
            <v>B grupas ceļi</v>
          </cell>
          <cell r="D86"/>
          <cell r="E86">
            <v>12.000000000000002</v>
          </cell>
          <cell r="F86">
            <v>0</v>
          </cell>
          <cell r="G86">
            <v>9.9100000000000019</v>
          </cell>
          <cell r="H86">
            <v>0</v>
          </cell>
          <cell r="I86">
            <v>2.09</v>
          </cell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>
            <v>0</v>
          </cell>
          <cell r="V86">
            <v>0</v>
          </cell>
        </row>
        <row r="87">
          <cell r="C87" t="str">
            <v>C grupas ceļi</v>
          </cell>
          <cell r="D87"/>
          <cell r="E87">
            <v>11.190000000000001</v>
          </cell>
          <cell r="F87">
            <v>0</v>
          </cell>
          <cell r="G87">
            <v>11.190000000000001</v>
          </cell>
          <cell r="H87">
            <v>0</v>
          </cell>
          <cell r="I87">
            <v>0</v>
          </cell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>
            <v>0</v>
          </cell>
          <cell r="V87">
            <v>0</v>
          </cell>
        </row>
        <row r="88">
          <cell r="C88" t="str">
            <v>Rites pagasts</v>
          </cell>
          <cell r="D88">
            <v>66.409000000000006</v>
          </cell>
          <cell r="E88">
            <v>64.95</v>
          </cell>
          <cell r="F88">
            <v>0</v>
          </cell>
          <cell r="G88">
            <v>64.95</v>
          </cell>
          <cell r="H88">
            <v>0</v>
          </cell>
          <cell r="I88">
            <v>0</v>
          </cell>
          <cell r="J88">
            <v>1.4590000000000001</v>
          </cell>
          <cell r="K88">
            <v>5824</v>
          </cell>
          <cell r="L88">
            <v>0.81599999999999995</v>
          </cell>
          <cell r="M88">
            <v>3252</v>
          </cell>
          <cell r="N88">
            <v>0</v>
          </cell>
          <cell r="O88">
            <v>0</v>
          </cell>
          <cell r="P88">
            <v>0.64300000000000002</v>
          </cell>
          <cell r="Q88">
            <v>2572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C89" t="str">
            <v>Cīruļu ciematā</v>
          </cell>
          <cell r="D89"/>
          <cell r="E89"/>
          <cell r="F89"/>
          <cell r="G89"/>
          <cell r="H89"/>
          <cell r="I89"/>
          <cell r="J89">
            <v>1.4590000000000001</v>
          </cell>
          <cell r="K89">
            <v>5824</v>
          </cell>
          <cell r="L89">
            <v>0.81599999999999995</v>
          </cell>
          <cell r="M89">
            <v>3252</v>
          </cell>
          <cell r="N89">
            <v>0</v>
          </cell>
          <cell r="O89">
            <v>0</v>
          </cell>
          <cell r="P89">
            <v>0.64300000000000002</v>
          </cell>
          <cell r="Q89">
            <v>2572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C90" t="str">
            <v>A grupas ceļi</v>
          </cell>
          <cell r="D90"/>
          <cell r="E90">
            <v>59.879999999999995</v>
          </cell>
          <cell r="F90">
            <v>0</v>
          </cell>
          <cell r="G90">
            <v>59.879999999999995</v>
          </cell>
          <cell r="H90">
            <v>0</v>
          </cell>
          <cell r="I90">
            <v>0</v>
          </cell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>
            <v>0</v>
          </cell>
          <cell r="V90">
            <v>0</v>
          </cell>
        </row>
        <row r="91">
          <cell r="C91" t="str">
            <v>B grupas ceļi</v>
          </cell>
          <cell r="D91"/>
          <cell r="E91">
            <v>3.31</v>
          </cell>
          <cell r="F91">
            <v>0</v>
          </cell>
          <cell r="G91">
            <v>3.31</v>
          </cell>
          <cell r="H91">
            <v>0</v>
          </cell>
          <cell r="I91">
            <v>0</v>
          </cell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>
            <v>0</v>
          </cell>
          <cell r="V91">
            <v>0</v>
          </cell>
        </row>
        <row r="92">
          <cell r="C92" t="str">
            <v>C grupas ceļi</v>
          </cell>
          <cell r="D92"/>
          <cell r="E92">
            <v>1.7599999999999998</v>
          </cell>
          <cell r="F92">
            <v>0</v>
          </cell>
          <cell r="G92">
            <v>1.7599999999999998</v>
          </cell>
          <cell r="H92">
            <v>0</v>
          </cell>
          <cell r="I92">
            <v>0</v>
          </cell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>
            <v>0</v>
          </cell>
          <cell r="V92">
            <v>0</v>
          </cell>
        </row>
        <row r="93">
          <cell r="C93" t="str">
            <v>Saukas pagasts</v>
          </cell>
          <cell r="D93">
            <v>38.594000000000008</v>
          </cell>
          <cell r="E93">
            <v>36.760000000000005</v>
          </cell>
          <cell r="F93">
            <v>0.27</v>
          </cell>
          <cell r="G93">
            <v>36.49</v>
          </cell>
          <cell r="H93">
            <v>0</v>
          </cell>
          <cell r="I93">
            <v>0</v>
          </cell>
          <cell r="J93">
            <v>1.8339999999999999</v>
          </cell>
          <cell r="K93">
            <v>8614</v>
          </cell>
          <cell r="L93">
            <v>0.42699999999999999</v>
          </cell>
          <cell r="M93">
            <v>2562</v>
          </cell>
          <cell r="N93">
            <v>0</v>
          </cell>
          <cell r="O93">
            <v>0</v>
          </cell>
          <cell r="P93">
            <v>1.407</v>
          </cell>
          <cell r="Q93">
            <v>6052</v>
          </cell>
          <cell r="R93">
            <v>0</v>
          </cell>
          <cell r="S93">
            <v>0</v>
          </cell>
          <cell r="T93">
            <v>0</v>
          </cell>
          <cell r="U93">
            <v>18</v>
          </cell>
          <cell r="V93">
            <v>126</v>
          </cell>
        </row>
        <row r="94">
          <cell r="C94" t="str">
            <v>Lones ciematā</v>
          </cell>
          <cell r="D94"/>
          <cell r="E94"/>
          <cell r="F94"/>
          <cell r="G94"/>
          <cell r="H94"/>
          <cell r="I94"/>
          <cell r="J94">
            <v>1.3639999999999999</v>
          </cell>
          <cell r="K94">
            <v>6734</v>
          </cell>
          <cell r="L94">
            <v>0.42699999999999999</v>
          </cell>
          <cell r="M94">
            <v>2562</v>
          </cell>
          <cell r="N94">
            <v>0</v>
          </cell>
          <cell r="O94">
            <v>0</v>
          </cell>
          <cell r="P94">
            <v>0.93699999999999994</v>
          </cell>
          <cell r="Q94">
            <v>4172</v>
          </cell>
          <cell r="R94">
            <v>0</v>
          </cell>
          <cell r="S94">
            <v>0</v>
          </cell>
          <cell r="T94">
            <v>0</v>
          </cell>
          <cell r="U94">
            <v>18</v>
          </cell>
          <cell r="V94">
            <v>126</v>
          </cell>
        </row>
        <row r="95">
          <cell r="C95" t="str">
            <v>Saukas ciematā</v>
          </cell>
          <cell r="D95"/>
          <cell r="E95"/>
          <cell r="F95"/>
          <cell r="G95"/>
          <cell r="H95"/>
          <cell r="I95"/>
          <cell r="J95">
            <v>0.47</v>
          </cell>
          <cell r="K95">
            <v>1880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0.47</v>
          </cell>
          <cell r="Q95">
            <v>1880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</row>
        <row r="96">
          <cell r="C96" t="str">
            <v>A grupas ceļi</v>
          </cell>
          <cell r="D96"/>
          <cell r="E96">
            <v>25.770000000000003</v>
          </cell>
          <cell r="F96">
            <v>0.27</v>
          </cell>
          <cell r="G96">
            <v>25.500000000000004</v>
          </cell>
          <cell r="H96">
            <v>0</v>
          </cell>
          <cell r="I96">
            <v>0</v>
          </cell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>
            <v>0</v>
          </cell>
          <cell r="V96">
            <v>0</v>
          </cell>
        </row>
        <row r="97">
          <cell r="C97" t="str">
            <v>B grupas ceļi</v>
          </cell>
          <cell r="D97"/>
          <cell r="E97">
            <v>4.8100000000000005</v>
          </cell>
          <cell r="F97">
            <v>0</v>
          </cell>
          <cell r="G97">
            <v>4.8100000000000005</v>
          </cell>
          <cell r="H97">
            <v>0</v>
          </cell>
          <cell r="I97">
            <v>0</v>
          </cell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>
            <v>0</v>
          </cell>
          <cell r="V97">
            <v>0</v>
          </cell>
        </row>
        <row r="98">
          <cell r="C98" t="str">
            <v>C grupas ceļi</v>
          </cell>
          <cell r="D98"/>
          <cell r="E98">
            <v>6.18</v>
          </cell>
          <cell r="F98">
            <v>0</v>
          </cell>
          <cell r="G98">
            <v>6.18</v>
          </cell>
          <cell r="H98">
            <v>0</v>
          </cell>
          <cell r="I98">
            <v>0</v>
          </cell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>
            <v>0</v>
          </cell>
          <cell r="V98">
            <v>0</v>
          </cell>
        </row>
        <row r="99">
          <cell r="C99" t="str">
            <v>Aknīstes pagasts</v>
          </cell>
          <cell r="D99">
            <v>69.579999999999984</v>
          </cell>
          <cell r="E99">
            <v>69.579999999999984</v>
          </cell>
          <cell r="F99">
            <v>0.12</v>
          </cell>
          <cell r="G99">
            <v>69.459999999999994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30</v>
          </cell>
          <cell r="V99">
            <v>210</v>
          </cell>
        </row>
        <row r="100">
          <cell r="C100" t="str">
            <v>A grupas ceļi</v>
          </cell>
          <cell r="D100"/>
          <cell r="E100">
            <v>38.749999999999993</v>
          </cell>
          <cell r="F100">
            <v>0.12</v>
          </cell>
          <cell r="G100">
            <v>38.629999999999995</v>
          </cell>
          <cell r="H100">
            <v>0</v>
          </cell>
          <cell r="I100">
            <v>0</v>
          </cell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>
            <v>0</v>
          </cell>
          <cell r="V100">
            <v>0</v>
          </cell>
        </row>
        <row r="101">
          <cell r="C101" t="str">
            <v>B grupas ceļi</v>
          </cell>
          <cell r="D101"/>
          <cell r="E101">
            <v>16.29</v>
          </cell>
          <cell r="F101">
            <v>0</v>
          </cell>
          <cell r="G101">
            <v>16.29</v>
          </cell>
          <cell r="H101">
            <v>0</v>
          </cell>
          <cell r="I101">
            <v>0</v>
          </cell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>
            <v>0</v>
          </cell>
          <cell r="V101">
            <v>0</v>
          </cell>
        </row>
        <row r="102">
          <cell r="C102" t="str">
            <v>C grupas ceļi</v>
          </cell>
          <cell r="D102"/>
          <cell r="E102">
            <v>14.54</v>
          </cell>
          <cell r="F102">
            <v>0</v>
          </cell>
          <cell r="G102">
            <v>14.54</v>
          </cell>
          <cell r="H102">
            <v>0</v>
          </cell>
          <cell r="I102">
            <v>0</v>
          </cell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>
            <v>30</v>
          </cell>
          <cell r="V102">
            <v>210</v>
          </cell>
        </row>
        <row r="103">
          <cell r="C103" t="str">
            <v>Asares pagasts</v>
          </cell>
          <cell r="D103">
            <v>57.100000000000009</v>
          </cell>
          <cell r="E103">
            <v>57.100000000000009</v>
          </cell>
          <cell r="F103">
            <v>0.82400000000000007</v>
          </cell>
          <cell r="G103">
            <v>56.276000000000003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18</v>
          </cell>
          <cell r="V103">
            <v>130</v>
          </cell>
        </row>
        <row r="104">
          <cell r="C104" t="str">
            <v>A grupas ceļi</v>
          </cell>
          <cell r="D104"/>
          <cell r="E104">
            <v>25.640000000000004</v>
          </cell>
          <cell r="F104">
            <v>0.82400000000000007</v>
          </cell>
          <cell r="G104">
            <v>24.816000000000003</v>
          </cell>
          <cell r="H104">
            <v>0</v>
          </cell>
          <cell r="I104">
            <v>0</v>
          </cell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>
            <v>0</v>
          </cell>
          <cell r="V104">
            <v>0</v>
          </cell>
        </row>
        <row r="105">
          <cell r="C105" t="str">
            <v>B grupas ceļi</v>
          </cell>
          <cell r="D105"/>
          <cell r="E105">
            <v>17.240000000000002</v>
          </cell>
          <cell r="F105">
            <v>0</v>
          </cell>
          <cell r="G105">
            <v>17.240000000000002</v>
          </cell>
          <cell r="H105">
            <v>0</v>
          </cell>
          <cell r="I105">
            <v>0</v>
          </cell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>
            <v>18</v>
          </cell>
          <cell r="V105">
            <v>130</v>
          </cell>
        </row>
        <row r="106">
          <cell r="C106" t="str">
            <v>C grupas ceļi</v>
          </cell>
          <cell r="D106"/>
          <cell r="E106">
            <v>14.22</v>
          </cell>
          <cell r="F106">
            <v>0</v>
          </cell>
          <cell r="G106">
            <v>14.22</v>
          </cell>
          <cell r="H106">
            <v>0</v>
          </cell>
          <cell r="I106">
            <v>0</v>
          </cell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>
            <v>0</v>
          </cell>
          <cell r="V106">
            <v>0</v>
          </cell>
        </row>
        <row r="107">
          <cell r="C107" t="str">
            <v>Gārsenes pagasts</v>
          </cell>
          <cell r="D107">
            <v>39.365000000000002</v>
          </cell>
          <cell r="E107">
            <v>39.365000000000002</v>
          </cell>
          <cell r="F107">
            <v>1.085</v>
          </cell>
          <cell r="G107">
            <v>38.28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C108" t="str">
            <v>A grupas ceļi</v>
          </cell>
          <cell r="D108"/>
          <cell r="E108">
            <v>4.6109999999999998</v>
          </cell>
          <cell r="F108">
            <v>1.0309999999999999</v>
          </cell>
          <cell r="G108">
            <v>3.58</v>
          </cell>
          <cell r="H108">
            <v>0</v>
          </cell>
          <cell r="I108">
            <v>0</v>
          </cell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>
            <v>0</v>
          </cell>
          <cell r="V108">
            <v>0</v>
          </cell>
        </row>
        <row r="109">
          <cell r="C109" t="str">
            <v>B grupas ceļi</v>
          </cell>
          <cell r="D109"/>
          <cell r="E109">
            <v>19.809000000000001</v>
          </cell>
          <cell r="F109">
            <v>5.3999999999999999E-2</v>
          </cell>
          <cell r="G109">
            <v>19.755000000000003</v>
          </cell>
          <cell r="H109">
            <v>0</v>
          </cell>
          <cell r="I109">
            <v>0</v>
          </cell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>
            <v>0</v>
          </cell>
          <cell r="V109">
            <v>0</v>
          </cell>
        </row>
        <row r="110">
          <cell r="C110" t="str">
            <v>C grupas ceļi</v>
          </cell>
          <cell r="D110"/>
          <cell r="E110">
            <v>14.945</v>
          </cell>
          <cell r="F110">
            <v>0</v>
          </cell>
          <cell r="G110">
            <v>14.945</v>
          </cell>
          <cell r="H110">
            <v>0</v>
          </cell>
          <cell r="I110">
            <v>0</v>
          </cell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>
            <v>0</v>
          </cell>
          <cell r="V110">
            <v>0</v>
          </cell>
        </row>
        <row r="111">
          <cell r="C111" t="str">
            <v>Salas pagasts</v>
          </cell>
          <cell r="D111">
            <v>95.322000000000017</v>
          </cell>
          <cell r="E111">
            <v>80.247000000000014</v>
          </cell>
          <cell r="F111">
            <v>6.3390000000000004</v>
          </cell>
          <cell r="G111">
            <v>72.884000000000015</v>
          </cell>
          <cell r="H111">
            <v>0</v>
          </cell>
          <cell r="I111">
            <v>1.024</v>
          </cell>
          <cell r="J111">
            <v>15.074999999999999</v>
          </cell>
          <cell r="K111">
            <v>75223</v>
          </cell>
          <cell r="L111">
            <v>8.0650000000000013</v>
          </cell>
          <cell r="M111">
            <v>45277</v>
          </cell>
          <cell r="N111">
            <v>0</v>
          </cell>
          <cell r="O111">
            <v>0</v>
          </cell>
          <cell r="P111">
            <v>2.4229999999999996</v>
          </cell>
          <cell r="Q111">
            <v>11146</v>
          </cell>
          <cell r="R111">
            <v>4.5869999999999997</v>
          </cell>
          <cell r="S111">
            <v>18800</v>
          </cell>
          <cell r="T111">
            <v>0</v>
          </cell>
          <cell r="U111">
            <v>277.10000000000002</v>
          </cell>
          <cell r="V111">
            <v>2102</v>
          </cell>
        </row>
        <row r="112">
          <cell r="C112" t="str">
            <v>Salas ciematā</v>
          </cell>
          <cell r="D112"/>
          <cell r="E112"/>
          <cell r="F112"/>
          <cell r="G112"/>
          <cell r="H112"/>
          <cell r="I112"/>
          <cell r="J112">
            <v>7.9550000000000001</v>
          </cell>
          <cell r="K112">
            <v>46291</v>
          </cell>
          <cell r="L112">
            <v>6.2840000000000007</v>
          </cell>
          <cell r="M112">
            <v>38481</v>
          </cell>
          <cell r="N112">
            <v>0</v>
          </cell>
          <cell r="O112">
            <v>0</v>
          </cell>
          <cell r="P112">
            <v>1.6709999999999998</v>
          </cell>
          <cell r="Q112">
            <v>7810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C113" t="str">
            <v>Biržu ciematā</v>
          </cell>
          <cell r="D113"/>
          <cell r="E113"/>
          <cell r="F113"/>
          <cell r="G113"/>
          <cell r="H113"/>
          <cell r="I113"/>
          <cell r="J113">
            <v>1.964</v>
          </cell>
          <cell r="K113">
            <v>7856</v>
          </cell>
          <cell r="L113">
            <v>1.381</v>
          </cell>
          <cell r="M113">
            <v>5232</v>
          </cell>
          <cell r="N113">
            <v>0</v>
          </cell>
          <cell r="O113">
            <v>0</v>
          </cell>
          <cell r="P113">
            <v>0.58299999999999996</v>
          </cell>
          <cell r="Q113">
            <v>2624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C114" t="str">
            <v>Ošānu ciematā</v>
          </cell>
          <cell r="D114"/>
          <cell r="E114"/>
          <cell r="F114"/>
          <cell r="G114"/>
          <cell r="H114"/>
          <cell r="I114"/>
          <cell r="J114">
            <v>0.56899999999999995</v>
          </cell>
          <cell r="K114">
            <v>2276</v>
          </cell>
          <cell r="L114">
            <v>0.39999999999999997</v>
          </cell>
          <cell r="M114">
            <v>1564</v>
          </cell>
          <cell r="N114">
            <v>0</v>
          </cell>
          <cell r="O114">
            <v>0</v>
          </cell>
          <cell r="P114">
            <v>0.16899999999999998</v>
          </cell>
          <cell r="Q114">
            <v>712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C115" t="str">
            <v>D/s Indrāni</v>
          </cell>
          <cell r="D115"/>
          <cell r="E115"/>
          <cell r="F115"/>
          <cell r="G115"/>
          <cell r="H115"/>
          <cell r="I115"/>
          <cell r="J115">
            <v>0.84799999999999998</v>
          </cell>
          <cell r="K115">
            <v>3392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0.84799999999999998</v>
          </cell>
          <cell r="S115">
            <v>3392</v>
          </cell>
          <cell r="T115">
            <v>0</v>
          </cell>
          <cell r="U115">
            <v>0</v>
          </cell>
          <cell r="V115">
            <v>0</v>
          </cell>
        </row>
        <row r="116">
          <cell r="C116" t="str">
            <v>D/s Automobīlists</v>
          </cell>
          <cell r="D116"/>
          <cell r="E116"/>
          <cell r="F116"/>
          <cell r="G116"/>
          <cell r="H116"/>
          <cell r="I116"/>
          <cell r="J116">
            <v>0.89800000000000002</v>
          </cell>
          <cell r="K116">
            <v>3592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0.89800000000000002</v>
          </cell>
          <cell r="S116">
            <v>3592</v>
          </cell>
          <cell r="T116">
            <v>0</v>
          </cell>
          <cell r="U116">
            <v>0</v>
          </cell>
          <cell r="V116">
            <v>0</v>
          </cell>
        </row>
        <row r="117">
          <cell r="C117" t="str">
            <v>D/s Dolomīts</v>
          </cell>
          <cell r="D117"/>
          <cell r="E117"/>
          <cell r="F117"/>
          <cell r="G117"/>
          <cell r="H117"/>
          <cell r="I117"/>
          <cell r="J117">
            <v>2.8410000000000002</v>
          </cell>
          <cell r="K117">
            <v>11816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2.8410000000000002</v>
          </cell>
          <cell r="S117">
            <v>11816</v>
          </cell>
          <cell r="T117">
            <v>0</v>
          </cell>
          <cell r="U117">
            <v>0</v>
          </cell>
          <cell r="V117">
            <v>0</v>
          </cell>
        </row>
        <row r="118">
          <cell r="C118" t="str">
            <v>A grupas ceļi</v>
          </cell>
          <cell r="D118"/>
          <cell r="E118">
            <v>63.75500000000001</v>
          </cell>
          <cell r="F118">
            <v>5.7850000000000001</v>
          </cell>
          <cell r="G118">
            <v>57.970000000000013</v>
          </cell>
          <cell r="H118">
            <v>0</v>
          </cell>
          <cell r="I118">
            <v>0</v>
          </cell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  <cell r="T118"/>
          <cell r="U118">
            <v>277.10000000000002</v>
          </cell>
          <cell r="V118">
            <v>2102</v>
          </cell>
        </row>
        <row r="119">
          <cell r="C119" t="str">
            <v>B grupas ceļi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  <cell r="T119"/>
          <cell r="U119">
            <v>0</v>
          </cell>
          <cell r="V119">
            <v>0</v>
          </cell>
        </row>
        <row r="120">
          <cell r="C120" t="str">
            <v>C grupas ceļi</v>
          </cell>
          <cell r="D120"/>
          <cell r="E120">
            <v>16.492000000000004</v>
          </cell>
          <cell r="F120">
            <v>0.55400000000000005</v>
          </cell>
          <cell r="G120">
            <v>14.914000000000003</v>
          </cell>
          <cell r="H120">
            <v>0</v>
          </cell>
          <cell r="I120">
            <v>1.024</v>
          </cell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  <cell r="T120"/>
          <cell r="U120">
            <v>0</v>
          </cell>
          <cell r="V120">
            <v>0</v>
          </cell>
        </row>
        <row r="121">
          <cell r="C121" t="str">
            <v>Sēlpils pagasts</v>
          </cell>
          <cell r="D121">
            <v>73.198000000000008</v>
          </cell>
          <cell r="E121">
            <v>68.355000000000004</v>
          </cell>
          <cell r="F121">
            <v>0</v>
          </cell>
          <cell r="G121">
            <v>68.355000000000004</v>
          </cell>
          <cell r="H121">
            <v>0</v>
          </cell>
          <cell r="I121">
            <v>0</v>
          </cell>
          <cell r="J121">
            <v>4.843</v>
          </cell>
          <cell r="K121">
            <v>23392</v>
          </cell>
          <cell r="L121">
            <v>1.4280000000000002</v>
          </cell>
          <cell r="M121">
            <v>7452</v>
          </cell>
          <cell r="N121">
            <v>0</v>
          </cell>
          <cell r="O121">
            <v>0</v>
          </cell>
          <cell r="P121">
            <v>3.4149999999999996</v>
          </cell>
          <cell r="Q121">
            <v>15940</v>
          </cell>
          <cell r="R121">
            <v>0</v>
          </cell>
          <cell r="S121">
            <v>0</v>
          </cell>
          <cell r="T121">
            <v>0</v>
          </cell>
          <cell r="U121">
            <v>36</v>
          </cell>
          <cell r="V121">
            <v>252</v>
          </cell>
        </row>
        <row r="122">
          <cell r="C122" t="str">
            <v>Sēlijas ciematā</v>
          </cell>
          <cell r="D122"/>
          <cell r="E122"/>
          <cell r="F122"/>
          <cell r="G122"/>
          <cell r="H122"/>
          <cell r="I122"/>
          <cell r="J122">
            <v>4.843</v>
          </cell>
          <cell r="K122">
            <v>23392</v>
          </cell>
          <cell r="L122">
            <v>1.4280000000000002</v>
          </cell>
          <cell r="M122">
            <v>7452</v>
          </cell>
          <cell r="N122">
            <v>0</v>
          </cell>
          <cell r="O122">
            <v>0</v>
          </cell>
          <cell r="P122">
            <v>3.4149999999999996</v>
          </cell>
          <cell r="Q122">
            <v>15940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C123" t="str">
            <v>A grupas ceļi</v>
          </cell>
          <cell r="D123"/>
          <cell r="E123">
            <v>38.883000000000003</v>
          </cell>
          <cell r="F123">
            <v>0</v>
          </cell>
          <cell r="G123">
            <v>38.883000000000003</v>
          </cell>
          <cell r="H123">
            <v>0</v>
          </cell>
          <cell r="I123">
            <v>0</v>
          </cell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  <cell r="T123"/>
          <cell r="U123">
            <v>0</v>
          </cell>
          <cell r="V123">
            <v>0</v>
          </cell>
        </row>
        <row r="124">
          <cell r="C124" t="str">
            <v>B grupas ceļi</v>
          </cell>
          <cell r="D124"/>
          <cell r="E124">
            <v>14.679</v>
          </cell>
          <cell r="F124">
            <v>0</v>
          </cell>
          <cell r="G124">
            <v>14.679</v>
          </cell>
          <cell r="H124">
            <v>0</v>
          </cell>
          <cell r="I124">
            <v>0</v>
          </cell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>
            <v>18</v>
          </cell>
          <cell r="V124">
            <v>126</v>
          </cell>
        </row>
        <row r="125">
          <cell r="C125" t="str">
            <v>C grupas ceļi</v>
          </cell>
          <cell r="D125"/>
          <cell r="E125">
            <v>14.792999999999999</v>
          </cell>
          <cell r="F125">
            <v>0</v>
          </cell>
          <cell r="G125">
            <v>14.792999999999999</v>
          </cell>
          <cell r="H125">
            <v>0</v>
          </cell>
          <cell r="I125">
            <v>0</v>
          </cell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  <cell r="T125"/>
          <cell r="U125">
            <v>18</v>
          </cell>
          <cell r="V125">
            <v>126</v>
          </cell>
        </row>
        <row r="126">
          <cell r="C126" t="str">
            <v>Kopā:</v>
          </cell>
          <cell r="D126">
            <v>1582.9960000000001</v>
          </cell>
          <cell r="E126">
            <v>1351.67</v>
          </cell>
          <cell r="F126"/>
          <cell r="G126"/>
          <cell r="H126"/>
          <cell r="I126"/>
          <cell r="J126">
            <v>231.32599999999999</v>
          </cell>
          <cell r="K126">
            <v>1242076</v>
          </cell>
          <cell r="L126">
            <v>149.46899999999999</v>
          </cell>
          <cell r="M126">
            <v>903137</v>
          </cell>
          <cell r="N126">
            <v>3.0189999999999997</v>
          </cell>
          <cell r="O126">
            <v>17556</v>
          </cell>
          <cell r="P126">
            <v>71.152000000000001</v>
          </cell>
          <cell r="Q126">
            <v>292762</v>
          </cell>
          <cell r="R126">
            <v>7.6859999999999999</v>
          </cell>
          <cell r="S126">
            <v>28621</v>
          </cell>
          <cell r="T126">
            <v>138430</v>
          </cell>
          <cell r="U126">
            <v>1335.1</v>
          </cell>
          <cell r="V126">
            <v>9524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psavilkums"/>
      <sheetName val="Kopā"/>
      <sheetName val="Jekabpils novada_ielas"/>
      <sheetName val="JN_A_celi"/>
      <sheetName val="JN_B_celi"/>
      <sheetName val="JN_C_celi"/>
    </sheetNames>
    <sheetDataSet>
      <sheetData sheetId="0">
        <row r="38">
          <cell r="C38" t="str">
            <v>2025.gada 19.februāris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B7B4A-2F88-4A5B-B44C-4C9D27A29531}">
  <dimension ref="A1:AC141"/>
  <sheetViews>
    <sheetView tabSelected="1" topLeftCell="A7" zoomScaleNormal="100" workbookViewId="0">
      <selection activeCell="P23" sqref="P23"/>
    </sheetView>
  </sheetViews>
  <sheetFormatPr defaultRowHeight="11.25"/>
  <cols>
    <col min="1" max="1" width="3.140625" style="375" customWidth="1"/>
    <col min="2" max="2" width="9.140625" style="375" customWidth="1"/>
    <col min="3" max="3" width="29.5703125" style="375" customWidth="1"/>
    <col min="4" max="4" width="11.28515625" style="375" bestFit="1" customWidth="1"/>
    <col min="5" max="5" width="10" style="375" customWidth="1"/>
    <col min="6" max="9" width="9.85546875" style="375" customWidth="1"/>
    <col min="10" max="10" width="11.28515625" style="375" customWidth="1"/>
    <col min="11" max="11" width="13.85546875" style="375" customWidth="1"/>
    <col min="12" max="23" width="11.28515625" style="375" customWidth="1"/>
    <col min="24" max="25" width="3.85546875" style="375" customWidth="1"/>
    <col min="26" max="259" width="9.140625" style="375"/>
    <col min="260" max="260" width="5.42578125" style="375" customWidth="1"/>
    <col min="261" max="261" width="21" style="375" bestFit="1" customWidth="1"/>
    <col min="262" max="262" width="9" style="375" customWidth="1"/>
    <col min="263" max="263" width="10" style="375" customWidth="1"/>
    <col min="264" max="264" width="9.28515625" style="375" customWidth="1"/>
    <col min="265" max="265" width="10.5703125" style="375" customWidth="1"/>
    <col min="266" max="266" width="9.140625" style="375"/>
    <col min="267" max="267" width="10" style="375" bestFit="1" customWidth="1"/>
    <col min="268" max="268" width="9.140625" style="375"/>
    <col min="269" max="269" width="10" style="375" bestFit="1" customWidth="1"/>
    <col min="270" max="270" width="9.7109375" style="375" customWidth="1"/>
    <col min="271" max="271" width="11.28515625" style="375" customWidth="1"/>
    <col min="272" max="515" width="9.140625" style="375"/>
    <col min="516" max="516" width="5.42578125" style="375" customWidth="1"/>
    <col min="517" max="517" width="21" style="375" bestFit="1" customWidth="1"/>
    <col min="518" max="518" width="9" style="375" customWidth="1"/>
    <col min="519" max="519" width="10" style="375" customWidth="1"/>
    <col min="520" max="520" width="9.28515625" style="375" customWidth="1"/>
    <col min="521" max="521" width="10.5703125" style="375" customWidth="1"/>
    <col min="522" max="522" width="9.140625" style="375"/>
    <col min="523" max="523" width="10" style="375" bestFit="1" customWidth="1"/>
    <col min="524" max="524" width="9.140625" style="375"/>
    <col min="525" max="525" width="10" style="375" bestFit="1" customWidth="1"/>
    <col min="526" max="526" width="9.7109375" style="375" customWidth="1"/>
    <col min="527" max="527" width="11.28515625" style="375" customWidth="1"/>
    <col min="528" max="771" width="9.140625" style="375"/>
    <col min="772" max="772" width="5.42578125" style="375" customWidth="1"/>
    <col min="773" max="773" width="21" style="375" bestFit="1" customWidth="1"/>
    <col min="774" max="774" width="9" style="375" customWidth="1"/>
    <col min="775" max="775" width="10" style="375" customWidth="1"/>
    <col min="776" max="776" width="9.28515625" style="375" customWidth="1"/>
    <col min="777" max="777" width="10.5703125" style="375" customWidth="1"/>
    <col min="778" max="778" width="9.140625" style="375"/>
    <col min="779" max="779" width="10" style="375" bestFit="1" customWidth="1"/>
    <col min="780" max="780" width="9.140625" style="375"/>
    <col min="781" max="781" width="10" style="375" bestFit="1" customWidth="1"/>
    <col min="782" max="782" width="9.7109375" style="375" customWidth="1"/>
    <col min="783" max="783" width="11.28515625" style="375" customWidth="1"/>
    <col min="784" max="1027" width="9.140625" style="375"/>
    <col min="1028" max="1028" width="5.42578125" style="375" customWidth="1"/>
    <col min="1029" max="1029" width="21" style="375" bestFit="1" customWidth="1"/>
    <col min="1030" max="1030" width="9" style="375" customWidth="1"/>
    <col min="1031" max="1031" width="10" style="375" customWidth="1"/>
    <col min="1032" max="1032" width="9.28515625" style="375" customWidth="1"/>
    <col min="1033" max="1033" width="10.5703125" style="375" customWidth="1"/>
    <col min="1034" max="1034" width="9.140625" style="375"/>
    <col min="1035" max="1035" width="10" style="375" bestFit="1" customWidth="1"/>
    <col min="1036" max="1036" width="9.140625" style="375"/>
    <col min="1037" max="1037" width="10" style="375" bestFit="1" customWidth="1"/>
    <col min="1038" max="1038" width="9.7109375" style="375" customWidth="1"/>
    <col min="1039" max="1039" width="11.28515625" style="375" customWidth="1"/>
    <col min="1040" max="1283" width="9.140625" style="375"/>
    <col min="1284" max="1284" width="5.42578125" style="375" customWidth="1"/>
    <col min="1285" max="1285" width="21" style="375" bestFit="1" customWidth="1"/>
    <col min="1286" max="1286" width="9" style="375" customWidth="1"/>
    <col min="1287" max="1287" width="10" style="375" customWidth="1"/>
    <col min="1288" max="1288" width="9.28515625" style="375" customWidth="1"/>
    <col min="1289" max="1289" width="10.5703125" style="375" customWidth="1"/>
    <col min="1290" max="1290" width="9.140625" style="375"/>
    <col min="1291" max="1291" width="10" style="375" bestFit="1" customWidth="1"/>
    <col min="1292" max="1292" width="9.140625" style="375"/>
    <col min="1293" max="1293" width="10" style="375" bestFit="1" customWidth="1"/>
    <col min="1294" max="1294" width="9.7109375" style="375" customWidth="1"/>
    <col min="1295" max="1295" width="11.28515625" style="375" customWidth="1"/>
    <col min="1296" max="1539" width="9.140625" style="375"/>
    <col min="1540" max="1540" width="5.42578125" style="375" customWidth="1"/>
    <col min="1541" max="1541" width="21" style="375" bestFit="1" customWidth="1"/>
    <col min="1542" max="1542" width="9" style="375" customWidth="1"/>
    <col min="1543" max="1543" width="10" style="375" customWidth="1"/>
    <col min="1544" max="1544" width="9.28515625" style="375" customWidth="1"/>
    <col min="1545" max="1545" width="10.5703125" style="375" customWidth="1"/>
    <col min="1546" max="1546" width="9.140625" style="375"/>
    <col min="1547" max="1547" width="10" style="375" bestFit="1" customWidth="1"/>
    <col min="1548" max="1548" width="9.140625" style="375"/>
    <col min="1549" max="1549" width="10" style="375" bestFit="1" customWidth="1"/>
    <col min="1550" max="1550" width="9.7109375" style="375" customWidth="1"/>
    <col min="1551" max="1551" width="11.28515625" style="375" customWidth="1"/>
    <col min="1552" max="1795" width="9.140625" style="375"/>
    <col min="1796" max="1796" width="5.42578125" style="375" customWidth="1"/>
    <col min="1797" max="1797" width="21" style="375" bestFit="1" customWidth="1"/>
    <col min="1798" max="1798" width="9" style="375" customWidth="1"/>
    <col min="1799" max="1799" width="10" style="375" customWidth="1"/>
    <col min="1800" max="1800" width="9.28515625" style="375" customWidth="1"/>
    <col min="1801" max="1801" width="10.5703125" style="375" customWidth="1"/>
    <col min="1802" max="1802" width="9.140625" style="375"/>
    <col min="1803" max="1803" width="10" style="375" bestFit="1" customWidth="1"/>
    <col min="1804" max="1804" width="9.140625" style="375"/>
    <col min="1805" max="1805" width="10" style="375" bestFit="1" customWidth="1"/>
    <col min="1806" max="1806" width="9.7109375" style="375" customWidth="1"/>
    <col min="1807" max="1807" width="11.28515625" style="375" customWidth="1"/>
    <col min="1808" max="2051" width="9.140625" style="375"/>
    <col min="2052" max="2052" width="5.42578125" style="375" customWidth="1"/>
    <col min="2053" max="2053" width="21" style="375" bestFit="1" customWidth="1"/>
    <col min="2054" max="2054" width="9" style="375" customWidth="1"/>
    <col min="2055" max="2055" width="10" style="375" customWidth="1"/>
    <col min="2056" max="2056" width="9.28515625" style="375" customWidth="1"/>
    <col min="2057" max="2057" width="10.5703125" style="375" customWidth="1"/>
    <col min="2058" max="2058" width="9.140625" style="375"/>
    <col min="2059" max="2059" width="10" style="375" bestFit="1" customWidth="1"/>
    <col min="2060" max="2060" width="9.140625" style="375"/>
    <col min="2061" max="2061" width="10" style="375" bestFit="1" customWidth="1"/>
    <col min="2062" max="2062" width="9.7109375" style="375" customWidth="1"/>
    <col min="2063" max="2063" width="11.28515625" style="375" customWidth="1"/>
    <col min="2064" max="2307" width="9.140625" style="375"/>
    <col min="2308" max="2308" width="5.42578125" style="375" customWidth="1"/>
    <col min="2309" max="2309" width="21" style="375" bestFit="1" customWidth="1"/>
    <col min="2310" max="2310" width="9" style="375" customWidth="1"/>
    <col min="2311" max="2311" width="10" style="375" customWidth="1"/>
    <col min="2312" max="2312" width="9.28515625" style="375" customWidth="1"/>
    <col min="2313" max="2313" width="10.5703125" style="375" customWidth="1"/>
    <col min="2314" max="2314" width="9.140625" style="375"/>
    <col min="2315" max="2315" width="10" style="375" bestFit="1" customWidth="1"/>
    <col min="2316" max="2316" width="9.140625" style="375"/>
    <col min="2317" max="2317" width="10" style="375" bestFit="1" customWidth="1"/>
    <col min="2318" max="2318" width="9.7109375" style="375" customWidth="1"/>
    <col min="2319" max="2319" width="11.28515625" style="375" customWidth="1"/>
    <col min="2320" max="2563" width="9.140625" style="375"/>
    <col min="2564" max="2564" width="5.42578125" style="375" customWidth="1"/>
    <col min="2565" max="2565" width="21" style="375" bestFit="1" customWidth="1"/>
    <col min="2566" max="2566" width="9" style="375" customWidth="1"/>
    <col min="2567" max="2567" width="10" style="375" customWidth="1"/>
    <col min="2568" max="2568" width="9.28515625" style="375" customWidth="1"/>
    <col min="2569" max="2569" width="10.5703125" style="375" customWidth="1"/>
    <col min="2570" max="2570" width="9.140625" style="375"/>
    <col min="2571" max="2571" width="10" style="375" bestFit="1" customWidth="1"/>
    <col min="2572" max="2572" width="9.140625" style="375"/>
    <col min="2573" max="2573" width="10" style="375" bestFit="1" customWidth="1"/>
    <col min="2574" max="2574" width="9.7109375" style="375" customWidth="1"/>
    <col min="2575" max="2575" width="11.28515625" style="375" customWidth="1"/>
    <col min="2576" max="2819" width="9.140625" style="375"/>
    <col min="2820" max="2820" width="5.42578125" style="375" customWidth="1"/>
    <col min="2821" max="2821" width="21" style="375" bestFit="1" customWidth="1"/>
    <col min="2822" max="2822" width="9" style="375" customWidth="1"/>
    <col min="2823" max="2823" width="10" style="375" customWidth="1"/>
    <col min="2824" max="2824" width="9.28515625" style="375" customWidth="1"/>
    <col min="2825" max="2825" width="10.5703125" style="375" customWidth="1"/>
    <col min="2826" max="2826" width="9.140625" style="375"/>
    <col min="2827" max="2827" width="10" style="375" bestFit="1" customWidth="1"/>
    <col min="2828" max="2828" width="9.140625" style="375"/>
    <col min="2829" max="2829" width="10" style="375" bestFit="1" customWidth="1"/>
    <col min="2830" max="2830" width="9.7109375" style="375" customWidth="1"/>
    <col min="2831" max="2831" width="11.28515625" style="375" customWidth="1"/>
    <col min="2832" max="3075" width="9.140625" style="375"/>
    <col min="3076" max="3076" width="5.42578125" style="375" customWidth="1"/>
    <col min="3077" max="3077" width="21" style="375" bestFit="1" customWidth="1"/>
    <col min="3078" max="3078" width="9" style="375" customWidth="1"/>
    <col min="3079" max="3079" width="10" style="375" customWidth="1"/>
    <col min="3080" max="3080" width="9.28515625" style="375" customWidth="1"/>
    <col min="3081" max="3081" width="10.5703125" style="375" customWidth="1"/>
    <col min="3082" max="3082" width="9.140625" style="375"/>
    <col min="3083" max="3083" width="10" style="375" bestFit="1" customWidth="1"/>
    <col min="3084" max="3084" width="9.140625" style="375"/>
    <col min="3085" max="3085" width="10" style="375" bestFit="1" customWidth="1"/>
    <col min="3086" max="3086" width="9.7109375" style="375" customWidth="1"/>
    <col min="3087" max="3087" width="11.28515625" style="375" customWidth="1"/>
    <col min="3088" max="3331" width="9.140625" style="375"/>
    <col min="3332" max="3332" width="5.42578125" style="375" customWidth="1"/>
    <col min="3333" max="3333" width="21" style="375" bestFit="1" customWidth="1"/>
    <col min="3334" max="3334" width="9" style="375" customWidth="1"/>
    <col min="3335" max="3335" width="10" style="375" customWidth="1"/>
    <col min="3336" max="3336" width="9.28515625" style="375" customWidth="1"/>
    <col min="3337" max="3337" width="10.5703125" style="375" customWidth="1"/>
    <col min="3338" max="3338" width="9.140625" style="375"/>
    <col min="3339" max="3339" width="10" style="375" bestFit="1" customWidth="1"/>
    <col min="3340" max="3340" width="9.140625" style="375"/>
    <col min="3341" max="3341" width="10" style="375" bestFit="1" customWidth="1"/>
    <col min="3342" max="3342" width="9.7109375" style="375" customWidth="1"/>
    <col min="3343" max="3343" width="11.28515625" style="375" customWidth="1"/>
    <col min="3344" max="3587" width="9.140625" style="375"/>
    <col min="3588" max="3588" width="5.42578125" style="375" customWidth="1"/>
    <col min="3589" max="3589" width="21" style="375" bestFit="1" customWidth="1"/>
    <col min="3590" max="3590" width="9" style="375" customWidth="1"/>
    <col min="3591" max="3591" width="10" style="375" customWidth="1"/>
    <col min="3592" max="3592" width="9.28515625" style="375" customWidth="1"/>
    <col min="3593" max="3593" width="10.5703125" style="375" customWidth="1"/>
    <col min="3594" max="3594" width="9.140625" style="375"/>
    <col min="3595" max="3595" width="10" style="375" bestFit="1" customWidth="1"/>
    <col min="3596" max="3596" width="9.140625" style="375"/>
    <col min="3597" max="3597" width="10" style="375" bestFit="1" customWidth="1"/>
    <col min="3598" max="3598" width="9.7109375" style="375" customWidth="1"/>
    <col min="3599" max="3599" width="11.28515625" style="375" customWidth="1"/>
    <col min="3600" max="3843" width="9.140625" style="375"/>
    <col min="3844" max="3844" width="5.42578125" style="375" customWidth="1"/>
    <col min="3845" max="3845" width="21" style="375" bestFit="1" customWidth="1"/>
    <col min="3846" max="3846" width="9" style="375" customWidth="1"/>
    <col min="3847" max="3847" width="10" style="375" customWidth="1"/>
    <col min="3848" max="3848" width="9.28515625" style="375" customWidth="1"/>
    <col min="3849" max="3849" width="10.5703125" style="375" customWidth="1"/>
    <col min="3850" max="3850" width="9.140625" style="375"/>
    <col min="3851" max="3851" width="10" style="375" bestFit="1" customWidth="1"/>
    <col min="3852" max="3852" width="9.140625" style="375"/>
    <col min="3853" max="3853" width="10" style="375" bestFit="1" customWidth="1"/>
    <col min="3854" max="3854" width="9.7109375" style="375" customWidth="1"/>
    <col min="3855" max="3855" width="11.28515625" style="375" customWidth="1"/>
    <col min="3856" max="4099" width="9.140625" style="375"/>
    <col min="4100" max="4100" width="5.42578125" style="375" customWidth="1"/>
    <col min="4101" max="4101" width="21" style="375" bestFit="1" customWidth="1"/>
    <col min="4102" max="4102" width="9" style="375" customWidth="1"/>
    <col min="4103" max="4103" width="10" style="375" customWidth="1"/>
    <col min="4104" max="4104" width="9.28515625" style="375" customWidth="1"/>
    <col min="4105" max="4105" width="10.5703125" style="375" customWidth="1"/>
    <col min="4106" max="4106" width="9.140625" style="375"/>
    <col min="4107" max="4107" width="10" style="375" bestFit="1" customWidth="1"/>
    <col min="4108" max="4108" width="9.140625" style="375"/>
    <col min="4109" max="4109" width="10" style="375" bestFit="1" customWidth="1"/>
    <col min="4110" max="4110" width="9.7109375" style="375" customWidth="1"/>
    <col min="4111" max="4111" width="11.28515625" style="375" customWidth="1"/>
    <col min="4112" max="4355" width="9.140625" style="375"/>
    <col min="4356" max="4356" width="5.42578125" style="375" customWidth="1"/>
    <col min="4357" max="4357" width="21" style="375" bestFit="1" customWidth="1"/>
    <col min="4358" max="4358" width="9" style="375" customWidth="1"/>
    <col min="4359" max="4359" width="10" style="375" customWidth="1"/>
    <col min="4360" max="4360" width="9.28515625" style="375" customWidth="1"/>
    <col min="4361" max="4361" width="10.5703125" style="375" customWidth="1"/>
    <col min="4362" max="4362" width="9.140625" style="375"/>
    <col min="4363" max="4363" width="10" style="375" bestFit="1" customWidth="1"/>
    <col min="4364" max="4364" width="9.140625" style="375"/>
    <col min="4365" max="4365" width="10" style="375" bestFit="1" customWidth="1"/>
    <col min="4366" max="4366" width="9.7109375" style="375" customWidth="1"/>
    <col min="4367" max="4367" width="11.28515625" style="375" customWidth="1"/>
    <col min="4368" max="4611" width="9.140625" style="375"/>
    <col min="4612" max="4612" width="5.42578125" style="375" customWidth="1"/>
    <col min="4613" max="4613" width="21" style="375" bestFit="1" customWidth="1"/>
    <col min="4614" max="4614" width="9" style="375" customWidth="1"/>
    <col min="4615" max="4615" width="10" style="375" customWidth="1"/>
    <col min="4616" max="4616" width="9.28515625" style="375" customWidth="1"/>
    <col min="4617" max="4617" width="10.5703125" style="375" customWidth="1"/>
    <col min="4618" max="4618" width="9.140625" style="375"/>
    <col min="4619" max="4619" width="10" style="375" bestFit="1" customWidth="1"/>
    <col min="4620" max="4620" width="9.140625" style="375"/>
    <col min="4621" max="4621" width="10" style="375" bestFit="1" customWidth="1"/>
    <col min="4622" max="4622" width="9.7109375" style="375" customWidth="1"/>
    <col min="4623" max="4623" width="11.28515625" style="375" customWidth="1"/>
    <col min="4624" max="4867" width="9.140625" style="375"/>
    <col min="4868" max="4868" width="5.42578125" style="375" customWidth="1"/>
    <col min="4869" max="4869" width="21" style="375" bestFit="1" customWidth="1"/>
    <col min="4870" max="4870" width="9" style="375" customWidth="1"/>
    <col min="4871" max="4871" width="10" style="375" customWidth="1"/>
    <col min="4872" max="4872" width="9.28515625" style="375" customWidth="1"/>
    <col min="4873" max="4873" width="10.5703125" style="375" customWidth="1"/>
    <col min="4874" max="4874" width="9.140625" style="375"/>
    <col min="4875" max="4875" width="10" style="375" bestFit="1" customWidth="1"/>
    <col min="4876" max="4876" width="9.140625" style="375"/>
    <col min="4877" max="4877" width="10" style="375" bestFit="1" customWidth="1"/>
    <col min="4878" max="4878" width="9.7109375" style="375" customWidth="1"/>
    <col min="4879" max="4879" width="11.28515625" style="375" customWidth="1"/>
    <col min="4880" max="5123" width="9.140625" style="375"/>
    <col min="5124" max="5124" width="5.42578125" style="375" customWidth="1"/>
    <col min="5125" max="5125" width="21" style="375" bestFit="1" customWidth="1"/>
    <col min="5126" max="5126" width="9" style="375" customWidth="1"/>
    <col min="5127" max="5127" width="10" style="375" customWidth="1"/>
    <col min="5128" max="5128" width="9.28515625" style="375" customWidth="1"/>
    <col min="5129" max="5129" width="10.5703125" style="375" customWidth="1"/>
    <col min="5130" max="5130" width="9.140625" style="375"/>
    <col min="5131" max="5131" width="10" style="375" bestFit="1" customWidth="1"/>
    <col min="5132" max="5132" width="9.140625" style="375"/>
    <col min="5133" max="5133" width="10" style="375" bestFit="1" customWidth="1"/>
    <col min="5134" max="5134" width="9.7109375" style="375" customWidth="1"/>
    <col min="5135" max="5135" width="11.28515625" style="375" customWidth="1"/>
    <col min="5136" max="5379" width="9.140625" style="375"/>
    <col min="5380" max="5380" width="5.42578125" style="375" customWidth="1"/>
    <col min="5381" max="5381" width="21" style="375" bestFit="1" customWidth="1"/>
    <col min="5382" max="5382" width="9" style="375" customWidth="1"/>
    <col min="5383" max="5383" width="10" style="375" customWidth="1"/>
    <col min="5384" max="5384" width="9.28515625" style="375" customWidth="1"/>
    <col min="5385" max="5385" width="10.5703125" style="375" customWidth="1"/>
    <col min="5386" max="5386" width="9.140625" style="375"/>
    <col min="5387" max="5387" width="10" style="375" bestFit="1" customWidth="1"/>
    <col min="5388" max="5388" width="9.140625" style="375"/>
    <col min="5389" max="5389" width="10" style="375" bestFit="1" customWidth="1"/>
    <col min="5390" max="5390" width="9.7109375" style="375" customWidth="1"/>
    <col min="5391" max="5391" width="11.28515625" style="375" customWidth="1"/>
    <col min="5392" max="5635" width="9.140625" style="375"/>
    <col min="5636" max="5636" width="5.42578125" style="375" customWidth="1"/>
    <col min="5637" max="5637" width="21" style="375" bestFit="1" customWidth="1"/>
    <col min="5638" max="5638" width="9" style="375" customWidth="1"/>
    <col min="5639" max="5639" width="10" style="375" customWidth="1"/>
    <col min="5640" max="5640" width="9.28515625" style="375" customWidth="1"/>
    <col min="5641" max="5641" width="10.5703125" style="375" customWidth="1"/>
    <col min="5642" max="5642" width="9.140625" style="375"/>
    <col min="5643" max="5643" width="10" style="375" bestFit="1" customWidth="1"/>
    <col min="5644" max="5644" width="9.140625" style="375"/>
    <col min="5645" max="5645" width="10" style="375" bestFit="1" customWidth="1"/>
    <col min="5646" max="5646" width="9.7109375" style="375" customWidth="1"/>
    <col min="5647" max="5647" width="11.28515625" style="375" customWidth="1"/>
    <col min="5648" max="5891" width="9.140625" style="375"/>
    <col min="5892" max="5892" width="5.42578125" style="375" customWidth="1"/>
    <col min="5893" max="5893" width="21" style="375" bestFit="1" customWidth="1"/>
    <col min="5894" max="5894" width="9" style="375" customWidth="1"/>
    <col min="5895" max="5895" width="10" style="375" customWidth="1"/>
    <col min="5896" max="5896" width="9.28515625" style="375" customWidth="1"/>
    <col min="5897" max="5897" width="10.5703125" style="375" customWidth="1"/>
    <col min="5898" max="5898" width="9.140625" style="375"/>
    <col min="5899" max="5899" width="10" style="375" bestFit="1" customWidth="1"/>
    <col min="5900" max="5900" width="9.140625" style="375"/>
    <col min="5901" max="5901" width="10" style="375" bestFit="1" customWidth="1"/>
    <col min="5902" max="5902" width="9.7109375" style="375" customWidth="1"/>
    <col min="5903" max="5903" width="11.28515625" style="375" customWidth="1"/>
    <col min="5904" max="6147" width="9.140625" style="375"/>
    <col min="6148" max="6148" width="5.42578125" style="375" customWidth="1"/>
    <col min="6149" max="6149" width="21" style="375" bestFit="1" customWidth="1"/>
    <col min="6150" max="6150" width="9" style="375" customWidth="1"/>
    <col min="6151" max="6151" width="10" style="375" customWidth="1"/>
    <col min="6152" max="6152" width="9.28515625" style="375" customWidth="1"/>
    <col min="6153" max="6153" width="10.5703125" style="375" customWidth="1"/>
    <col min="6154" max="6154" width="9.140625" style="375"/>
    <col min="6155" max="6155" width="10" style="375" bestFit="1" customWidth="1"/>
    <col min="6156" max="6156" width="9.140625" style="375"/>
    <col min="6157" max="6157" width="10" style="375" bestFit="1" customWidth="1"/>
    <col min="6158" max="6158" width="9.7109375" style="375" customWidth="1"/>
    <col min="6159" max="6159" width="11.28515625" style="375" customWidth="1"/>
    <col min="6160" max="6403" width="9.140625" style="375"/>
    <col min="6404" max="6404" width="5.42578125" style="375" customWidth="1"/>
    <col min="6405" max="6405" width="21" style="375" bestFit="1" customWidth="1"/>
    <col min="6406" max="6406" width="9" style="375" customWidth="1"/>
    <col min="6407" max="6407" width="10" style="375" customWidth="1"/>
    <col min="6408" max="6408" width="9.28515625" style="375" customWidth="1"/>
    <col min="6409" max="6409" width="10.5703125" style="375" customWidth="1"/>
    <col min="6410" max="6410" width="9.140625" style="375"/>
    <col min="6411" max="6411" width="10" style="375" bestFit="1" customWidth="1"/>
    <col min="6412" max="6412" width="9.140625" style="375"/>
    <col min="6413" max="6413" width="10" style="375" bestFit="1" customWidth="1"/>
    <col min="6414" max="6414" width="9.7109375" style="375" customWidth="1"/>
    <col min="6415" max="6415" width="11.28515625" style="375" customWidth="1"/>
    <col min="6416" max="6659" width="9.140625" style="375"/>
    <col min="6660" max="6660" width="5.42578125" style="375" customWidth="1"/>
    <col min="6661" max="6661" width="21" style="375" bestFit="1" customWidth="1"/>
    <col min="6662" max="6662" width="9" style="375" customWidth="1"/>
    <col min="6663" max="6663" width="10" style="375" customWidth="1"/>
    <col min="6664" max="6664" width="9.28515625" style="375" customWidth="1"/>
    <col min="6665" max="6665" width="10.5703125" style="375" customWidth="1"/>
    <col min="6666" max="6666" width="9.140625" style="375"/>
    <col min="6667" max="6667" width="10" style="375" bestFit="1" customWidth="1"/>
    <col min="6668" max="6668" width="9.140625" style="375"/>
    <col min="6669" max="6669" width="10" style="375" bestFit="1" customWidth="1"/>
    <col min="6670" max="6670" width="9.7109375" style="375" customWidth="1"/>
    <col min="6671" max="6671" width="11.28515625" style="375" customWidth="1"/>
    <col min="6672" max="6915" width="9.140625" style="375"/>
    <col min="6916" max="6916" width="5.42578125" style="375" customWidth="1"/>
    <col min="6917" max="6917" width="21" style="375" bestFit="1" customWidth="1"/>
    <col min="6918" max="6918" width="9" style="375" customWidth="1"/>
    <col min="6919" max="6919" width="10" style="375" customWidth="1"/>
    <col min="6920" max="6920" width="9.28515625" style="375" customWidth="1"/>
    <col min="6921" max="6921" width="10.5703125" style="375" customWidth="1"/>
    <col min="6922" max="6922" width="9.140625" style="375"/>
    <col min="6923" max="6923" width="10" style="375" bestFit="1" customWidth="1"/>
    <col min="6924" max="6924" width="9.140625" style="375"/>
    <col min="6925" max="6925" width="10" style="375" bestFit="1" customWidth="1"/>
    <col min="6926" max="6926" width="9.7109375" style="375" customWidth="1"/>
    <col min="6927" max="6927" width="11.28515625" style="375" customWidth="1"/>
    <col min="6928" max="7171" width="9.140625" style="375"/>
    <col min="7172" max="7172" width="5.42578125" style="375" customWidth="1"/>
    <col min="7173" max="7173" width="21" style="375" bestFit="1" customWidth="1"/>
    <col min="7174" max="7174" width="9" style="375" customWidth="1"/>
    <col min="7175" max="7175" width="10" style="375" customWidth="1"/>
    <col min="7176" max="7176" width="9.28515625" style="375" customWidth="1"/>
    <col min="7177" max="7177" width="10.5703125" style="375" customWidth="1"/>
    <col min="7178" max="7178" width="9.140625" style="375"/>
    <col min="7179" max="7179" width="10" style="375" bestFit="1" customWidth="1"/>
    <col min="7180" max="7180" width="9.140625" style="375"/>
    <col min="7181" max="7181" width="10" style="375" bestFit="1" customWidth="1"/>
    <col min="7182" max="7182" width="9.7109375" style="375" customWidth="1"/>
    <col min="7183" max="7183" width="11.28515625" style="375" customWidth="1"/>
    <col min="7184" max="7427" width="9.140625" style="375"/>
    <col min="7428" max="7428" width="5.42578125" style="375" customWidth="1"/>
    <col min="7429" max="7429" width="21" style="375" bestFit="1" customWidth="1"/>
    <col min="7430" max="7430" width="9" style="375" customWidth="1"/>
    <col min="7431" max="7431" width="10" style="375" customWidth="1"/>
    <col min="7432" max="7432" width="9.28515625" style="375" customWidth="1"/>
    <col min="7433" max="7433" width="10.5703125" style="375" customWidth="1"/>
    <col min="7434" max="7434" width="9.140625" style="375"/>
    <col min="7435" max="7435" width="10" style="375" bestFit="1" customWidth="1"/>
    <col min="7436" max="7436" width="9.140625" style="375"/>
    <col min="7437" max="7437" width="10" style="375" bestFit="1" customWidth="1"/>
    <col min="7438" max="7438" width="9.7109375" style="375" customWidth="1"/>
    <col min="7439" max="7439" width="11.28515625" style="375" customWidth="1"/>
    <col min="7440" max="7683" width="9.140625" style="375"/>
    <col min="7684" max="7684" width="5.42578125" style="375" customWidth="1"/>
    <col min="7685" max="7685" width="21" style="375" bestFit="1" customWidth="1"/>
    <col min="7686" max="7686" width="9" style="375" customWidth="1"/>
    <col min="7687" max="7687" width="10" style="375" customWidth="1"/>
    <col min="7688" max="7688" width="9.28515625" style="375" customWidth="1"/>
    <col min="7689" max="7689" width="10.5703125" style="375" customWidth="1"/>
    <col min="7690" max="7690" width="9.140625" style="375"/>
    <col min="7691" max="7691" width="10" style="375" bestFit="1" customWidth="1"/>
    <col min="7692" max="7692" width="9.140625" style="375"/>
    <col min="7693" max="7693" width="10" style="375" bestFit="1" customWidth="1"/>
    <col min="7694" max="7694" width="9.7109375" style="375" customWidth="1"/>
    <col min="7695" max="7695" width="11.28515625" style="375" customWidth="1"/>
    <col min="7696" max="7939" width="9.140625" style="375"/>
    <col min="7940" max="7940" width="5.42578125" style="375" customWidth="1"/>
    <col min="7941" max="7941" width="21" style="375" bestFit="1" customWidth="1"/>
    <col min="7942" max="7942" width="9" style="375" customWidth="1"/>
    <col min="7943" max="7943" width="10" style="375" customWidth="1"/>
    <col min="7944" max="7944" width="9.28515625" style="375" customWidth="1"/>
    <col min="7945" max="7945" width="10.5703125" style="375" customWidth="1"/>
    <col min="7946" max="7946" width="9.140625" style="375"/>
    <col min="7947" max="7947" width="10" style="375" bestFit="1" customWidth="1"/>
    <col min="7948" max="7948" width="9.140625" style="375"/>
    <col min="7949" max="7949" width="10" style="375" bestFit="1" customWidth="1"/>
    <col min="7950" max="7950" width="9.7109375" style="375" customWidth="1"/>
    <col min="7951" max="7951" width="11.28515625" style="375" customWidth="1"/>
    <col min="7952" max="8195" width="9.140625" style="375"/>
    <col min="8196" max="8196" width="5.42578125" style="375" customWidth="1"/>
    <col min="8197" max="8197" width="21" style="375" bestFit="1" customWidth="1"/>
    <col min="8198" max="8198" width="9" style="375" customWidth="1"/>
    <col min="8199" max="8199" width="10" style="375" customWidth="1"/>
    <col min="8200" max="8200" width="9.28515625" style="375" customWidth="1"/>
    <col min="8201" max="8201" width="10.5703125" style="375" customWidth="1"/>
    <col min="8202" max="8202" width="9.140625" style="375"/>
    <col min="8203" max="8203" width="10" style="375" bestFit="1" customWidth="1"/>
    <col min="8204" max="8204" width="9.140625" style="375"/>
    <col min="8205" max="8205" width="10" style="375" bestFit="1" customWidth="1"/>
    <col min="8206" max="8206" width="9.7109375" style="375" customWidth="1"/>
    <col min="8207" max="8207" width="11.28515625" style="375" customWidth="1"/>
    <col min="8208" max="8451" width="9.140625" style="375"/>
    <col min="8452" max="8452" width="5.42578125" style="375" customWidth="1"/>
    <col min="8453" max="8453" width="21" style="375" bestFit="1" customWidth="1"/>
    <col min="8454" max="8454" width="9" style="375" customWidth="1"/>
    <col min="8455" max="8455" width="10" style="375" customWidth="1"/>
    <col min="8456" max="8456" width="9.28515625" style="375" customWidth="1"/>
    <col min="8457" max="8457" width="10.5703125" style="375" customWidth="1"/>
    <col min="8458" max="8458" width="9.140625" style="375"/>
    <col min="8459" max="8459" width="10" style="375" bestFit="1" customWidth="1"/>
    <col min="8460" max="8460" width="9.140625" style="375"/>
    <col min="8461" max="8461" width="10" style="375" bestFit="1" customWidth="1"/>
    <col min="8462" max="8462" width="9.7109375" style="375" customWidth="1"/>
    <col min="8463" max="8463" width="11.28515625" style="375" customWidth="1"/>
    <col min="8464" max="8707" width="9.140625" style="375"/>
    <col min="8708" max="8708" width="5.42578125" style="375" customWidth="1"/>
    <col min="8709" max="8709" width="21" style="375" bestFit="1" customWidth="1"/>
    <col min="8710" max="8710" width="9" style="375" customWidth="1"/>
    <col min="8711" max="8711" width="10" style="375" customWidth="1"/>
    <col min="8712" max="8712" width="9.28515625" style="375" customWidth="1"/>
    <col min="8713" max="8713" width="10.5703125" style="375" customWidth="1"/>
    <col min="8714" max="8714" width="9.140625" style="375"/>
    <col min="8715" max="8715" width="10" style="375" bestFit="1" customWidth="1"/>
    <col min="8716" max="8716" width="9.140625" style="375"/>
    <col min="8717" max="8717" width="10" style="375" bestFit="1" customWidth="1"/>
    <col min="8718" max="8718" width="9.7109375" style="375" customWidth="1"/>
    <col min="8719" max="8719" width="11.28515625" style="375" customWidth="1"/>
    <col min="8720" max="8963" width="9.140625" style="375"/>
    <col min="8964" max="8964" width="5.42578125" style="375" customWidth="1"/>
    <col min="8965" max="8965" width="21" style="375" bestFit="1" customWidth="1"/>
    <col min="8966" max="8966" width="9" style="375" customWidth="1"/>
    <col min="8967" max="8967" width="10" style="375" customWidth="1"/>
    <col min="8968" max="8968" width="9.28515625" style="375" customWidth="1"/>
    <col min="8969" max="8969" width="10.5703125" style="375" customWidth="1"/>
    <col min="8970" max="8970" width="9.140625" style="375"/>
    <col min="8971" max="8971" width="10" style="375" bestFit="1" customWidth="1"/>
    <col min="8972" max="8972" width="9.140625" style="375"/>
    <col min="8973" max="8973" width="10" style="375" bestFit="1" customWidth="1"/>
    <col min="8974" max="8974" width="9.7109375" style="375" customWidth="1"/>
    <col min="8975" max="8975" width="11.28515625" style="375" customWidth="1"/>
    <col min="8976" max="9219" width="9.140625" style="375"/>
    <col min="9220" max="9220" width="5.42578125" style="375" customWidth="1"/>
    <col min="9221" max="9221" width="21" style="375" bestFit="1" customWidth="1"/>
    <col min="9222" max="9222" width="9" style="375" customWidth="1"/>
    <col min="9223" max="9223" width="10" style="375" customWidth="1"/>
    <col min="9224" max="9224" width="9.28515625" style="375" customWidth="1"/>
    <col min="9225" max="9225" width="10.5703125" style="375" customWidth="1"/>
    <col min="9226" max="9226" width="9.140625" style="375"/>
    <col min="9227" max="9227" width="10" style="375" bestFit="1" customWidth="1"/>
    <col min="9228" max="9228" width="9.140625" style="375"/>
    <col min="9229" max="9229" width="10" style="375" bestFit="1" customWidth="1"/>
    <col min="9230" max="9230" width="9.7109375" style="375" customWidth="1"/>
    <col min="9231" max="9231" width="11.28515625" style="375" customWidth="1"/>
    <col min="9232" max="9475" width="9.140625" style="375"/>
    <col min="9476" max="9476" width="5.42578125" style="375" customWidth="1"/>
    <col min="9477" max="9477" width="21" style="375" bestFit="1" customWidth="1"/>
    <col min="9478" max="9478" width="9" style="375" customWidth="1"/>
    <col min="9479" max="9479" width="10" style="375" customWidth="1"/>
    <col min="9480" max="9480" width="9.28515625" style="375" customWidth="1"/>
    <col min="9481" max="9481" width="10.5703125" style="375" customWidth="1"/>
    <col min="9482" max="9482" width="9.140625" style="375"/>
    <col min="9483" max="9483" width="10" style="375" bestFit="1" customWidth="1"/>
    <col min="9484" max="9484" width="9.140625" style="375"/>
    <col min="9485" max="9485" width="10" style="375" bestFit="1" customWidth="1"/>
    <col min="9486" max="9486" width="9.7109375" style="375" customWidth="1"/>
    <col min="9487" max="9487" width="11.28515625" style="375" customWidth="1"/>
    <col min="9488" max="9731" width="9.140625" style="375"/>
    <col min="9732" max="9732" width="5.42578125" style="375" customWidth="1"/>
    <col min="9733" max="9733" width="21" style="375" bestFit="1" customWidth="1"/>
    <col min="9734" max="9734" width="9" style="375" customWidth="1"/>
    <col min="9735" max="9735" width="10" style="375" customWidth="1"/>
    <col min="9736" max="9736" width="9.28515625" style="375" customWidth="1"/>
    <col min="9737" max="9737" width="10.5703125" style="375" customWidth="1"/>
    <col min="9738" max="9738" width="9.140625" style="375"/>
    <col min="9739" max="9739" width="10" style="375" bestFit="1" customWidth="1"/>
    <col min="9740" max="9740" width="9.140625" style="375"/>
    <col min="9741" max="9741" width="10" style="375" bestFit="1" customWidth="1"/>
    <col min="9742" max="9742" width="9.7109375" style="375" customWidth="1"/>
    <col min="9743" max="9743" width="11.28515625" style="375" customWidth="1"/>
    <col min="9744" max="9987" width="9.140625" style="375"/>
    <col min="9988" max="9988" width="5.42578125" style="375" customWidth="1"/>
    <col min="9989" max="9989" width="21" style="375" bestFit="1" customWidth="1"/>
    <col min="9990" max="9990" width="9" style="375" customWidth="1"/>
    <col min="9991" max="9991" width="10" style="375" customWidth="1"/>
    <col min="9992" max="9992" width="9.28515625" style="375" customWidth="1"/>
    <col min="9993" max="9993" width="10.5703125" style="375" customWidth="1"/>
    <col min="9994" max="9994" width="9.140625" style="375"/>
    <col min="9995" max="9995" width="10" style="375" bestFit="1" customWidth="1"/>
    <col min="9996" max="9996" width="9.140625" style="375"/>
    <col min="9997" max="9997" width="10" style="375" bestFit="1" customWidth="1"/>
    <col min="9998" max="9998" width="9.7109375" style="375" customWidth="1"/>
    <col min="9999" max="9999" width="11.28515625" style="375" customWidth="1"/>
    <col min="10000" max="10243" width="9.140625" style="375"/>
    <col min="10244" max="10244" width="5.42578125" style="375" customWidth="1"/>
    <col min="10245" max="10245" width="21" style="375" bestFit="1" customWidth="1"/>
    <col min="10246" max="10246" width="9" style="375" customWidth="1"/>
    <col min="10247" max="10247" width="10" style="375" customWidth="1"/>
    <col min="10248" max="10248" width="9.28515625" style="375" customWidth="1"/>
    <col min="10249" max="10249" width="10.5703125" style="375" customWidth="1"/>
    <col min="10250" max="10250" width="9.140625" style="375"/>
    <col min="10251" max="10251" width="10" style="375" bestFit="1" customWidth="1"/>
    <col min="10252" max="10252" width="9.140625" style="375"/>
    <col min="10253" max="10253" width="10" style="375" bestFit="1" customWidth="1"/>
    <col min="10254" max="10254" width="9.7109375" style="375" customWidth="1"/>
    <col min="10255" max="10255" width="11.28515625" style="375" customWidth="1"/>
    <col min="10256" max="10499" width="9.140625" style="375"/>
    <col min="10500" max="10500" width="5.42578125" style="375" customWidth="1"/>
    <col min="10501" max="10501" width="21" style="375" bestFit="1" customWidth="1"/>
    <col min="10502" max="10502" width="9" style="375" customWidth="1"/>
    <col min="10503" max="10503" width="10" style="375" customWidth="1"/>
    <col min="10504" max="10504" width="9.28515625" style="375" customWidth="1"/>
    <col min="10505" max="10505" width="10.5703125" style="375" customWidth="1"/>
    <col min="10506" max="10506" width="9.140625" style="375"/>
    <col min="10507" max="10507" width="10" style="375" bestFit="1" customWidth="1"/>
    <col min="10508" max="10508" width="9.140625" style="375"/>
    <col min="10509" max="10509" width="10" style="375" bestFit="1" customWidth="1"/>
    <col min="10510" max="10510" width="9.7109375" style="375" customWidth="1"/>
    <col min="10511" max="10511" width="11.28515625" style="375" customWidth="1"/>
    <col min="10512" max="10755" width="9.140625" style="375"/>
    <col min="10756" max="10756" width="5.42578125" style="375" customWidth="1"/>
    <col min="10757" max="10757" width="21" style="375" bestFit="1" customWidth="1"/>
    <col min="10758" max="10758" width="9" style="375" customWidth="1"/>
    <col min="10759" max="10759" width="10" style="375" customWidth="1"/>
    <col min="10760" max="10760" width="9.28515625" style="375" customWidth="1"/>
    <col min="10761" max="10761" width="10.5703125" style="375" customWidth="1"/>
    <col min="10762" max="10762" width="9.140625" style="375"/>
    <col min="10763" max="10763" width="10" style="375" bestFit="1" customWidth="1"/>
    <col min="10764" max="10764" width="9.140625" style="375"/>
    <col min="10765" max="10765" width="10" style="375" bestFit="1" customWidth="1"/>
    <col min="10766" max="10766" width="9.7109375" style="375" customWidth="1"/>
    <col min="10767" max="10767" width="11.28515625" style="375" customWidth="1"/>
    <col min="10768" max="11011" width="9.140625" style="375"/>
    <col min="11012" max="11012" width="5.42578125" style="375" customWidth="1"/>
    <col min="11013" max="11013" width="21" style="375" bestFit="1" customWidth="1"/>
    <col min="11014" max="11014" width="9" style="375" customWidth="1"/>
    <col min="11015" max="11015" width="10" style="375" customWidth="1"/>
    <col min="11016" max="11016" width="9.28515625" style="375" customWidth="1"/>
    <col min="11017" max="11017" width="10.5703125" style="375" customWidth="1"/>
    <col min="11018" max="11018" width="9.140625" style="375"/>
    <col min="11019" max="11019" width="10" style="375" bestFit="1" customWidth="1"/>
    <col min="11020" max="11020" width="9.140625" style="375"/>
    <col min="11021" max="11021" width="10" style="375" bestFit="1" customWidth="1"/>
    <col min="11022" max="11022" width="9.7109375" style="375" customWidth="1"/>
    <col min="11023" max="11023" width="11.28515625" style="375" customWidth="1"/>
    <col min="11024" max="11267" width="9.140625" style="375"/>
    <col min="11268" max="11268" width="5.42578125" style="375" customWidth="1"/>
    <col min="11269" max="11269" width="21" style="375" bestFit="1" customWidth="1"/>
    <col min="11270" max="11270" width="9" style="375" customWidth="1"/>
    <col min="11271" max="11271" width="10" style="375" customWidth="1"/>
    <col min="11272" max="11272" width="9.28515625" style="375" customWidth="1"/>
    <col min="11273" max="11273" width="10.5703125" style="375" customWidth="1"/>
    <col min="11274" max="11274" width="9.140625" style="375"/>
    <col min="11275" max="11275" width="10" style="375" bestFit="1" customWidth="1"/>
    <col min="11276" max="11276" width="9.140625" style="375"/>
    <col min="11277" max="11277" width="10" style="375" bestFit="1" customWidth="1"/>
    <col min="11278" max="11278" width="9.7109375" style="375" customWidth="1"/>
    <col min="11279" max="11279" width="11.28515625" style="375" customWidth="1"/>
    <col min="11280" max="11523" width="9.140625" style="375"/>
    <col min="11524" max="11524" width="5.42578125" style="375" customWidth="1"/>
    <col min="11525" max="11525" width="21" style="375" bestFit="1" customWidth="1"/>
    <col min="11526" max="11526" width="9" style="375" customWidth="1"/>
    <col min="11527" max="11527" width="10" style="375" customWidth="1"/>
    <col min="11528" max="11528" width="9.28515625" style="375" customWidth="1"/>
    <col min="11529" max="11529" width="10.5703125" style="375" customWidth="1"/>
    <col min="11530" max="11530" width="9.140625" style="375"/>
    <col min="11531" max="11531" width="10" style="375" bestFit="1" customWidth="1"/>
    <col min="11532" max="11532" width="9.140625" style="375"/>
    <col min="11533" max="11533" width="10" style="375" bestFit="1" customWidth="1"/>
    <col min="11534" max="11534" width="9.7109375" style="375" customWidth="1"/>
    <col min="11535" max="11535" width="11.28515625" style="375" customWidth="1"/>
    <col min="11536" max="11779" width="9.140625" style="375"/>
    <col min="11780" max="11780" width="5.42578125" style="375" customWidth="1"/>
    <col min="11781" max="11781" width="21" style="375" bestFit="1" customWidth="1"/>
    <col min="11782" max="11782" width="9" style="375" customWidth="1"/>
    <col min="11783" max="11783" width="10" style="375" customWidth="1"/>
    <col min="11784" max="11784" width="9.28515625" style="375" customWidth="1"/>
    <col min="11785" max="11785" width="10.5703125" style="375" customWidth="1"/>
    <col min="11786" max="11786" width="9.140625" style="375"/>
    <col min="11787" max="11787" width="10" style="375" bestFit="1" customWidth="1"/>
    <col min="11788" max="11788" width="9.140625" style="375"/>
    <col min="11789" max="11789" width="10" style="375" bestFit="1" customWidth="1"/>
    <col min="11790" max="11790" width="9.7109375" style="375" customWidth="1"/>
    <col min="11791" max="11791" width="11.28515625" style="375" customWidth="1"/>
    <col min="11792" max="12035" width="9.140625" style="375"/>
    <col min="12036" max="12036" width="5.42578125" style="375" customWidth="1"/>
    <col min="12037" max="12037" width="21" style="375" bestFit="1" customWidth="1"/>
    <col min="12038" max="12038" width="9" style="375" customWidth="1"/>
    <col min="12039" max="12039" width="10" style="375" customWidth="1"/>
    <col min="12040" max="12040" width="9.28515625" style="375" customWidth="1"/>
    <col min="12041" max="12041" width="10.5703125" style="375" customWidth="1"/>
    <col min="12042" max="12042" width="9.140625" style="375"/>
    <col min="12043" max="12043" width="10" style="375" bestFit="1" customWidth="1"/>
    <col min="12044" max="12044" width="9.140625" style="375"/>
    <col min="12045" max="12045" width="10" style="375" bestFit="1" customWidth="1"/>
    <col min="12046" max="12046" width="9.7109375" style="375" customWidth="1"/>
    <col min="12047" max="12047" width="11.28515625" style="375" customWidth="1"/>
    <col min="12048" max="12291" width="9.140625" style="375"/>
    <col min="12292" max="12292" width="5.42578125" style="375" customWidth="1"/>
    <col min="12293" max="12293" width="21" style="375" bestFit="1" customWidth="1"/>
    <col min="12294" max="12294" width="9" style="375" customWidth="1"/>
    <col min="12295" max="12295" width="10" style="375" customWidth="1"/>
    <col min="12296" max="12296" width="9.28515625" style="375" customWidth="1"/>
    <col min="12297" max="12297" width="10.5703125" style="375" customWidth="1"/>
    <col min="12298" max="12298" width="9.140625" style="375"/>
    <col min="12299" max="12299" width="10" style="375" bestFit="1" customWidth="1"/>
    <col min="12300" max="12300" width="9.140625" style="375"/>
    <col min="12301" max="12301" width="10" style="375" bestFit="1" customWidth="1"/>
    <col min="12302" max="12302" width="9.7109375" style="375" customWidth="1"/>
    <col min="12303" max="12303" width="11.28515625" style="375" customWidth="1"/>
    <col min="12304" max="12547" width="9.140625" style="375"/>
    <col min="12548" max="12548" width="5.42578125" style="375" customWidth="1"/>
    <col min="12549" max="12549" width="21" style="375" bestFit="1" customWidth="1"/>
    <col min="12550" max="12550" width="9" style="375" customWidth="1"/>
    <col min="12551" max="12551" width="10" style="375" customWidth="1"/>
    <col min="12552" max="12552" width="9.28515625" style="375" customWidth="1"/>
    <col min="12553" max="12553" width="10.5703125" style="375" customWidth="1"/>
    <col min="12554" max="12554" width="9.140625" style="375"/>
    <col min="12555" max="12555" width="10" style="375" bestFit="1" customWidth="1"/>
    <col min="12556" max="12556" width="9.140625" style="375"/>
    <col min="12557" max="12557" width="10" style="375" bestFit="1" customWidth="1"/>
    <col min="12558" max="12558" width="9.7109375" style="375" customWidth="1"/>
    <col min="12559" max="12559" width="11.28515625" style="375" customWidth="1"/>
    <col min="12560" max="12803" width="9.140625" style="375"/>
    <col min="12804" max="12804" width="5.42578125" style="375" customWidth="1"/>
    <col min="12805" max="12805" width="21" style="375" bestFit="1" customWidth="1"/>
    <col min="12806" max="12806" width="9" style="375" customWidth="1"/>
    <col min="12807" max="12807" width="10" style="375" customWidth="1"/>
    <col min="12808" max="12808" width="9.28515625" style="375" customWidth="1"/>
    <col min="12809" max="12809" width="10.5703125" style="375" customWidth="1"/>
    <col min="12810" max="12810" width="9.140625" style="375"/>
    <col min="12811" max="12811" width="10" style="375" bestFit="1" customWidth="1"/>
    <col min="12812" max="12812" width="9.140625" style="375"/>
    <col min="12813" max="12813" width="10" style="375" bestFit="1" customWidth="1"/>
    <col min="12814" max="12814" width="9.7109375" style="375" customWidth="1"/>
    <col min="12815" max="12815" width="11.28515625" style="375" customWidth="1"/>
    <col min="12816" max="13059" width="9.140625" style="375"/>
    <col min="13060" max="13060" width="5.42578125" style="375" customWidth="1"/>
    <col min="13061" max="13061" width="21" style="375" bestFit="1" customWidth="1"/>
    <col min="13062" max="13062" width="9" style="375" customWidth="1"/>
    <col min="13063" max="13063" width="10" style="375" customWidth="1"/>
    <col min="13064" max="13064" width="9.28515625" style="375" customWidth="1"/>
    <col min="13065" max="13065" width="10.5703125" style="375" customWidth="1"/>
    <col min="13066" max="13066" width="9.140625" style="375"/>
    <col min="13067" max="13067" width="10" style="375" bestFit="1" customWidth="1"/>
    <col min="13068" max="13068" width="9.140625" style="375"/>
    <col min="13069" max="13069" width="10" style="375" bestFit="1" customWidth="1"/>
    <col min="13070" max="13070" width="9.7109375" style="375" customWidth="1"/>
    <col min="13071" max="13071" width="11.28515625" style="375" customWidth="1"/>
    <col min="13072" max="13315" width="9.140625" style="375"/>
    <col min="13316" max="13316" width="5.42578125" style="375" customWidth="1"/>
    <col min="13317" max="13317" width="21" style="375" bestFit="1" customWidth="1"/>
    <col min="13318" max="13318" width="9" style="375" customWidth="1"/>
    <col min="13319" max="13319" width="10" style="375" customWidth="1"/>
    <col min="13320" max="13320" width="9.28515625" style="375" customWidth="1"/>
    <col min="13321" max="13321" width="10.5703125" style="375" customWidth="1"/>
    <col min="13322" max="13322" width="9.140625" style="375"/>
    <col min="13323" max="13323" width="10" style="375" bestFit="1" customWidth="1"/>
    <col min="13324" max="13324" width="9.140625" style="375"/>
    <col min="13325" max="13325" width="10" style="375" bestFit="1" customWidth="1"/>
    <col min="13326" max="13326" width="9.7109375" style="375" customWidth="1"/>
    <col min="13327" max="13327" width="11.28515625" style="375" customWidth="1"/>
    <col min="13328" max="13571" width="9.140625" style="375"/>
    <col min="13572" max="13572" width="5.42578125" style="375" customWidth="1"/>
    <col min="13573" max="13573" width="21" style="375" bestFit="1" customWidth="1"/>
    <col min="13574" max="13574" width="9" style="375" customWidth="1"/>
    <col min="13575" max="13575" width="10" style="375" customWidth="1"/>
    <col min="13576" max="13576" width="9.28515625" style="375" customWidth="1"/>
    <col min="13577" max="13577" width="10.5703125" style="375" customWidth="1"/>
    <col min="13578" max="13578" width="9.140625" style="375"/>
    <col min="13579" max="13579" width="10" style="375" bestFit="1" customWidth="1"/>
    <col min="13580" max="13580" width="9.140625" style="375"/>
    <col min="13581" max="13581" width="10" style="375" bestFit="1" customWidth="1"/>
    <col min="13582" max="13582" width="9.7109375" style="375" customWidth="1"/>
    <col min="13583" max="13583" width="11.28515625" style="375" customWidth="1"/>
    <col min="13584" max="13827" width="9.140625" style="375"/>
    <col min="13828" max="13828" width="5.42578125" style="375" customWidth="1"/>
    <col min="13829" max="13829" width="21" style="375" bestFit="1" customWidth="1"/>
    <col min="13830" max="13830" width="9" style="375" customWidth="1"/>
    <col min="13831" max="13831" width="10" style="375" customWidth="1"/>
    <col min="13832" max="13832" width="9.28515625" style="375" customWidth="1"/>
    <col min="13833" max="13833" width="10.5703125" style="375" customWidth="1"/>
    <col min="13834" max="13834" width="9.140625" style="375"/>
    <col min="13835" max="13835" width="10" style="375" bestFit="1" customWidth="1"/>
    <col min="13836" max="13836" width="9.140625" style="375"/>
    <col min="13837" max="13837" width="10" style="375" bestFit="1" customWidth="1"/>
    <col min="13838" max="13838" width="9.7109375" style="375" customWidth="1"/>
    <col min="13839" max="13839" width="11.28515625" style="375" customWidth="1"/>
    <col min="13840" max="14083" width="9.140625" style="375"/>
    <col min="14084" max="14084" width="5.42578125" style="375" customWidth="1"/>
    <col min="14085" max="14085" width="21" style="375" bestFit="1" customWidth="1"/>
    <col min="14086" max="14086" width="9" style="375" customWidth="1"/>
    <col min="14087" max="14087" width="10" style="375" customWidth="1"/>
    <col min="14088" max="14088" width="9.28515625" style="375" customWidth="1"/>
    <col min="14089" max="14089" width="10.5703125" style="375" customWidth="1"/>
    <col min="14090" max="14090" width="9.140625" style="375"/>
    <col min="14091" max="14091" width="10" style="375" bestFit="1" customWidth="1"/>
    <col min="14092" max="14092" width="9.140625" style="375"/>
    <col min="14093" max="14093" width="10" style="375" bestFit="1" customWidth="1"/>
    <col min="14094" max="14094" width="9.7109375" style="375" customWidth="1"/>
    <col min="14095" max="14095" width="11.28515625" style="375" customWidth="1"/>
    <col min="14096" max="14339" width="9.140625" style="375"/>
    <col min="14340" max="14340" width="5.42578125" style="375" customWidth="1"/>
    <col min="14341" max="14341" width="21" style="375" bestFit="1" customWidth="1"/>
    <col min="14342" max="14342" width="9" style="375" customWidth="1"/>
    <col min="14343" max="14343" width="10" style="375" customWidth="1"/>
    <col min="14344" max="14344" width="9.28515625" style="375" customWidth="1"/>
    <col min="14345" max="14345" width="10.5703125" style="375" customWidth="1"/>
    <col min="14346" max="14346" width="9.140625" style="375"/>
    <col min="14347" max="14347" width="10" style="375" bestFit="1" customWidth="1"/>
    <col min="14348" max="14348" width="9.140625" style="375"/>
    <col min="14349" max="14349" width="10" style="375" bestFit="1" customWidth="1"/>
    <col min="14350" max="14350" width="9.7109375" style="375" customWidth="1"/>
    <col min="14351" max="14351" width="11.28515625" style="375" customWidth="1"/>
    <col min="14352" max="14595" width="9.140625" style="375"/>
    <col min="14596" max="14596" width="5.42578125" style="375" customWidth="1"/>
    <col min="14597" max="14597" width="21" style="375" bestFit="1" customWidth="1"/>
    <col min="14598" max="14598" width="9" style="375" customWidth="1"/>
    <col min="14599" max="14599" width="10" style="375" customWidth="1"/>
    <col min="14600" max="14600" width="9.28515625" style="375" customWidth="1"/>
    <col min="14601" max="14601" width="10.5703125" style="375" customWidth="1"/>
    <col min="14602" max="14602" width="9.140625" style="375"/>
    <col min="14603" max="14603" width="10" style="375" bestFit="1" customWidth="1"/>
    <col min="14604" max="14604" width="9.140625" style="375"/>
    <col min="14605" max="14605" width="10" style="375" bestFit="1" customWidth="1"/>
    <col min="14606" max="14606" width="9.7109375" style="375" customWidth="1"/>
    <col min="14607" max="14607" width="11.28515625" style="375" customWidth="1"/>
    <col min="14608" max="14851" width="9.140625" style="375"/>
    <col min="14852" max="14852" width="5.42578125" style="375" customWidth="1"/>
    <col min="14853" max="14853" width="21" style="375" bestFit="1" customWidth="1"/>
    <col min="14854" max="14854" width="9" style="375" customWidth="1"/>
    <col min="14855" max="14855" width="10" style="375" customWidth="1"/>
    <col min="14856" max="14856" width="9.28515625" style="375" customWidth="1"/>
    <col min="14857" max="14857" width="10.5703125" style="375" customWidth="1"/>
    <col min="14858" max="14858" width="9.140625" style="375"/>
    <col min="14859" max="14859" width="10" style="375" bestFit="1" customWidth="1"/>
    <col min="14860" max="14860" width="9.140625" style="375"/>
    <col min="14861" max="14861" width="10" style="375" bestFit="1" customWidth="1"/>
    <col min="14862" max="14862" width="9.7109375" style="375" customWidth="1"/>
    <col min="14863" max="14863" width="11.28515625" style="375" customWidth="1"/>
    <col min="14864" max="15107" width="9.140625" style="375"/>
    <col min="15108" max="15108" width="5.42578125" style="375" customWidth="1"/>
    <col min="15109" max="15109" width="21" style="375" bestFit="1" customWidth="1"/>
    <col min="15110" max="15110" width="9" style="375" customWidth="1"/>
    <col min="15111" max="15111" width="10" style="375" customWidth="1"/>
    <col min="15112" max="15112" width="9.28515625" style="375" customWidth="1"/>
    <col min="15113" max="15113" width="10.5703125" style="375" customWidth="1"/>
    <col min="15114" max="15114" width="9.140625" style="375"/>
    <col min="15115" max="15115" width="10" style="375" bestFit="1" customWidth="1"/>
    <col min="15116" max="15116" width="9.140625" style="375"/>
    <col min="15117" max="15117" width="10" style="375" bestFit="1" customWidth="1"/>
    <col min="15118" max="15118" width="9.7109375" style="375" customWidth="1"/>
    <col min="15119" max="15119" width="11.28515625" style="375" customWidth="1"/>
    <col min="15120" max="15363" width="9.140625" style="375"/>
    <col min="15364" max="15364" width="5.42578125" style="375" customWidth="1"/>
    <col min="15365" max="15365" width="21" style="375" bestFit="1" customWidth="1"/>
    <col min="15366" max="15366" width="9" style="375" customWidth="1"/>
    <col min="15367" max="15367" width="10" style="375" customWidth="1"/>
    <col min="15368" max="15368" width="9.28515625" style="375" customWidth="1"/>
    <col min="15369" max="15369" width="10.5703125" style="375" customWidth="1"/>
    <col min="15370" max="15370" width="9.140625" style="375"/>
    <col min="15371" max="15371" width="10" style="375" bestFit="1" customWidth="1"/>
    <col min="15372" max="15372" width="9.140625" style="375"/>
    <col min="15373" max="15373" width="10" style="375" bestFit="1" customWidth="1"/>
    <col min="15374" max="15374" width="9.7109375" style="375" customWidth="1"/>
    <col min="15375" max="15375" width="11.28515625" style="375" customWidth="1"/>
    <col min="15376" max="15619" width="9.140625" style="375"/>
    <col min="15620" max="15620" width="5.42578125" style="375" customWidth="1"/>
    <col min="15621" max="15621" width="21" style="375" bestFit="1" customWidth="1"/>
    <col min="15622" max="15622" width="9" style="375" customWidth="1"/>
    <col min="15623" max="15623" width="10" style="375" customWidth="1"/>
    <col min="15624" max="15624" width="9.28515625" style="375" customWidth="1"/>
    <col min="15625" max="15625" width="10.5703125" style="375" customWidth="1"/>
    <col min="15626" max="15626" width="9.140625" style="375"/>
    <col min="15627" max="15627" width="10" style="375" bestFit="1" customWidth="1"/>
    <col min="15628" max="15628" width="9.140625" style="375"/>
    <col min="15629" max="15629" width="10" style="375" bestFit="1" customWidth="1"/>
    <col min="15630" max="15630" width="9.7109375" style="375" customWidth="1"/>
    <col min="15631" max="15631" width="11.28515625" style="375" customWidth="1"/>
    <col min="15632" max="15875" width="9.140625" style="375"/>
    <col min="15876" max="15876" width="5.42578125" style="375" customWidth="1"/>
    <col min="15877" max="15877" width="21" style="375" bestFit="1" customWidth="1"/>
    <col min="15878" max="15878" width="9" style="375" customWidth="1"/>
    <col min="15879" max="15879" width="10" style="375" customWidth="1"/>
    <col min="15880" max="15880" width="9.28515625" style="375" customWidth="1"/>
    <col min="15881" max="15881" width="10.5703125" style="375" customWidth="1"/>
    <col min="15882" max="15882" width="9.140625" style="375"/>
    <col min="15883" max="15883" width="10" style="375" bestFit="1" customWidth="1"/>
    <col min="15884" max="15884" width="9.140625" style="375"/>
    <col min="15885" max="15885" width="10" style="375" bestFit="1" customWidth="1"/>
    <col min="15886" max="15886" width="9.7109375" style="375" customWidth="1"/>
    <col min="15887" max="15887" width="11.28515625" style="375" customWidth="1"/>
    <col min="15888" max="16131" width="9.140625" style="375"/>
    <col min="16132" max="16132" width="5.42578125" style="375" customWidth="1"/>
    <col min="16133" max="16133" width="21" style="375" bestFit="1" customWidth="1"/>
    <col min="16134" max="16134" width="9" style="375" customWidth="1"/>
    <col min="16135" max="16135" width="10" style="375" customWidth="1"/>
    <col min="16136" max="16136" width="9.28515625" style="375" customWidth="1"/>
    <col min="16137" max="16137" width="10.5703125" style="375" customWidth="1"/>
    <col min="16138" max="16138" width="9.140625" style="375"/>
    <col min="16139" max="16139" width="10" style="375" bestFit="1" customWidth="1"/>
    <col min="16140" max="16140" width="9.140625" style="375"/>
    <col min="16141" max="16141" width="10" style="375" bestFit="1" customWidth="1"/>
    <col min="16142" max="16142" width="9.7109375" style="375" customWidth="1"/>
    <col min="16143" max="16143" width="11.28515625" style="375" customWidth="1"/>
    <col min="16144" max="16384" width="9.140625" style="375"/>
  </cols>
  <sheetData>
    <row r="1" spans="2:29">
      <c r="B1" s="650" t="s">
        <v>3603</v>
      </c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  <c r="O1" s="650"/>
      <c r="P1" s="650"/>
      <c r="Q1" s="650"/>
      <c r="R1" s="650"/>
      <c r="S1" s="650"/>
      <c r="T1" s="650"/>
      <c r="U1" s="650"/>
      <c r="V1" s="650"/>
      <c r="W1" s="650"/>
    </row>
    <row r="2" spans="2:29"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1"/>
      <c r="O2" s="502"/>
      <c r="P2" s="501"/>
      <c r="Q2" s="502"/>
      <c r="R2" s="501"/>
      <c r="S2" s="502"/>
      <c r="T2" s="502"/>
      <c r="U2" s="502"/>
      <c r="V2" s="503"/>
      <c r="W2" s="490"/>
    </row>
    <row r="3" spans="2:29" ht="18.75" customHeight="1">
      <c r="B3" s="651" t="s">
        <v>3604</v>
      </c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</row>
    <row r="4" spans="2:29" ht="12" thickBot="1"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</row>
    <row r="5" spans="2:29" ht="15.75" customHeight="1" thickBot="1">
      <c r="B5" s="652" t="s">
        <v>3605</v>
      </c>
      <c r="C5" s="654" t="s">
        <v>3606</v>
      </c>
      <c r="D5" s="656" t="s">
        <v>142</v>
      </c>
      <c r="E5" s="658" t="s">
        <v>3607</v>
      </c>
      <c r="F5" s="659"/>
      <c r="G5" s="659"/>
      <c r="H5" s="659"/>
      <c r="I5" s="660"/>
      <c r="J5" s="661" t="s">
        <v>3608</v>
      </c>
      <c r="K5" s="661"/>
      <c r="L5" s="661"/>
      <c r="M5" s="661"/>
      <c r="N5" s="661"/>
      <c r="O5" s="661"/>
      <c r="P5" s="661"/>
      <c r="Q5" s="661"/>
      <c r="R5" s="661"/>
      <c r="S5" s="661"/>
      <c r="T5" s="662" t="s">
        <v>3609</v>
      </c>
      <c r="U5" s="662" t="s">
        <v>3637</v>
      </c>
      <c r="V5" s="654" t="s">
        <v>3610</v>
      </c>
      <c r="W5" s="664"/>
    </row>
    <row r="6" spans="2:29" ht="17.25" customHeight="1">
      <c r="B6" s="653"/>
      <c r="C6" s="655"/>
      <c r="D6" s="657"/>
      <c r="E6" s="667" t="s">
        <v>142</v>
      </c>
      <c r="F6" s="671" t="s">
        <v>3611</v>
      </c>
      <c r="G6" s="672" t="s">
        <v>3612</v>
      </c>
      <c r="H6" s="672" t="s">
        <v>3613</v>
      </c>
      <c r="I6" s="673" t="s">
        <v>3614</v>
      </c>
      <c r="J6" s="674" t="s">
        <v>142</v>
      </c>
      <c r="K6" s="674"/>
      <c r="L6" s="675" t="s">
        <v>3615</v>
      </c>
      <c r="M6" s="659"/>
      <c r="N6" s="659"/>
      <c r="O6" s="659"/>
      <c r="P6" s="659"/>
      <c r="Q6" s="659"/>
      <c r="R6" s="659"/>
      <c r="S6" s="676"/>
      <c r="T6" s="657"/>
      <c r="U6" s="657"/>
      <c r="V6" s="665"/>
      <c r="W6" s="666"/>
    </row>
    <row r="7" spans="2:29" ht="48" customHeight="1" thickBot="1">
      <c r="B7" s="653"/>
      <c r="C7" s="655"/>
      <c r="D7" s="657"/>
      <c r="E7" s="668"/>
      <c r="F7" s="671"/>
      <c r="G7" s="672"/>
      <c r="H7" s="672"/>
      <c r="I7" s="673"/>
      <c r="J7" s="504" t="s">
        <v>3616</v>
      </c>
      <c r="K7" s="506" t="s">
        <v>3617</v>
      </c>
      <c r="L7" s="677" t="s">
        <v>3618</v>
      </c>
      <c r="M7" s="672"/>
      <c r="N7" s="672" t="s">
        <v>3619</v>
      </c>
      <c r="O7" s="672"/>
      <c r="P7" s="672" t="s">
        <v>3620</v>
      </c>
      <c r="Q7" s="678"/>
      <c r="R7" s="672" t="s">
        <v>3621</v>
      </c>
      <c r="S7" s="678"/>
      <c r="T7" s="663"/>
      <c r="U7" s="663"/>
      <c r="V7" s="507" t="s">
        <v>3616</v>
      </c>
      <c r="W7" s="505" t="s">
        <v>3622</v>
      </c>
    </row>
    <row r="8" spans="2:29">
      <c r="B8" s="653"/>
      <c r="C8" s="655"/>
      <c r="D8" s="657"/>
      <c r="E8" s="508" t="s">
        <v>17</v>
      </c>
      <c r="F8" s="509" t="s">
        <v>17</v>
      </c>
      <c r="G8" s="510" t="s">
        <v>17</v>
      </c>
      <c r="H8" s="510" t="s">
        <v>17</v>
      </c>
      <c r="I8" s="511" t="s">
        <v>17</v>
      </c>
      <c r="J8" s="509" t="s">
        <v>17</v>
      </c>
      <c r="K8" s="512" t="s">
        <v>3623</v>
      </c>
      <c r="L8" s="513" t="s">
        <v>17</v>
      </c>
      <c r="M8" s="510" t="s">
        <v>3623</v>
      </c>
      <c r="N8" s="510" t="s">
        <v>17</v>
      </c>
      <c r="O8" s="510" t="s">
        <v>3623</v>
      </c>
      <c r="P8" s="510" t="s">
        <v>17</v>
      </c>
      <c r="Q8" s="510" t="s">
        <v>3623</v>
      </c>
      <c r="R8" s="510" t="s">
        <v>17</v>
      </c>
      <c r="S8" s="510" t="s">
        <v>3623</v>
      </c>
      <c r="T8" s="510" t="s">
        <v>3624</v>
      </c>
      <c r="U8" s="509" t="s">
        <v>3625</v>
      </c>
      <c r="V8" s="513" t="s">
        <v>3625</v>
      </c>
      <c r="W8" s="511" t="s">
        <v>3623</v>
      </c>
    </row>
    <row r="9" spans="2:29" ht="12" thickBot="1">
      <c r="B9" s="514">
        <v>1</v>
      </c>
      <c r="C9" s="515">
        <v>2</v>
      </c>
      <c r="D9" s="516">
        <v>3</v>
      </c>
      <c r="E9" s="514">
        <v>4</v>
      </c>
      <c r="F9" s="517">
        <v>5</v>
      </c>
      <c r="G9" s="518">
        <v>6</v>
      </c>
      <c r="H9" s="518">
        <v>7</v>
      </c>
      <c r="I9" s="519">
        <v>8</v>
      </c>
      <c r="J9" s="517">
        <v>9</v>
      </c>
      <c r="K9" s="519">
        <v>10</v>
      </c>
      <c r="L9" s="520">
        <v>11</v>
      </c>
      <c r="M9" s="518">
        <v>12</v>
      </c>
      <c r="N9" s="518">
        <v>13</v>
      </c>
      <c r="O9" s="518">
        <v>14</v>
      </c>
      <c r="P9" s="518">
        <v>15</v>
      </c>
      <c r="Q9" s="518">
        <v>16</v>
      </c>
      <c r="R9" s="518">
        <v>17</v>
      </c>
      <c r="S9" s="518">
        <v>18</v>
      </c>
      <c r="T9" s="518">
        <v>19</v>
      </c>
      <c r="U9" s="520"/>
      <c r="V9" s="517">
        <v>20</v>
      </c>
      <c r="W9" s="519">
        <v>21</v>
      </c>
    </row>
    <row r="10" spans="2:29" ht="15" customHeight="1">
      <c r="B10" s="583">
        <v>1</v>
      </c>
      <c r="C10" s="584" t="s">
        <v>3626</v>
      </c>
      <c r="D10" s="647">
        <f>VLOOKUP(C10,[1]Kopā!$C$9:$V$126,2,0)</f>
        <v>178.512</v>
      </c>
      <c r="E10" s="585">
        <f>VLOOKUP(C10,[1]Kopā!$C$9:$V$126,3,0)</f>
        <v>0</v>
      </c>
      <c r="F10" s="586">
        <f>VLOOKUP(C10,[1]Kopā!$C$9:$V$126,4,0)</f>
        <v>0</v>
      </c>
      <c r="G10" s="587">
        <f>VLOOKUP(C10,[1]Kopā!$C$9:$V$126,5,0)</f>
        <v>0</v>
      </c>
      <c r="H10" s="587">
        <f>VLOOKUP(C10,[1]Kopā!$C$9:$V$126,6,0)</f>
        <v>0</v>
      </c>
      <c r="I10" s="588">
        <f>VLOOKUP(C10,[1]Kopā!$C$9:$V$126,7,0)</f>
        <v>0</v>
      </c>
      <c r="J10" s="589">
        <f t="shared" ref="J10:W10" si="0">SUM(J11:J13)</f>
        <v>178.51199999999992</v>
      </c>
      <c r="K10" s="590">
        <f t="shared" si="0"/>
        <v>979488</v>
      </c>
      <c r="L10" s="591">
        <f t="shared" si="0"/>
        <v>118.586</v>
      </c>
      <c r="M10" s="592">
        <f t="shared" si="0"/>
        <v>739160</v>
      </c>
      <c r="N10" s="586">
        <f t="shared" si="0"/>
        <v>3.0189999999999997</v>
      </c>
      <c r="O10" s="592">
        <f t="shared" si="0"/>
        <v>17556</v>
      </c>
      <c r="P10" s="586">
        <f t="shared" si="0"/>
        <v>53.808000000000007</v>
      </c>
      <c r="Q10" s="592">
        <f t="shared" si="0"/>
        <v>212951</v>
      </c>
      <c r="R10" s="586">
        <f t="shared" si="0"/>
        <v>3.0989999999999998</v>
      </c>
      <c r="S10" s="592">
        <f t="shared" si="0"/>
        <v>9821</v>
      </c>
      <c r="T10" s="592">
        <f t="shared" si="0"/>
        <v>155219.9</v>
      </c>
      <c r="U10" s="592">
        <f t="shared" si="0"/>
        <v>74058</v>
      </c>
      <c r="V10" s="593">
        <f t="shared" si="0"/>
        <v>713.2</v>
      </c>
      <c r="W10" s="594">
        <f t="shared" si="0"/>
        <v>4956</v>
      </c>
    </row>
    <row r="11" spans="2:29" ht="15" customHeight="1">
      <c r="B11" s="595"/>
      <c r="C11" s="596" t="s">
        <v>3561</v>
      </c>
      <c r="D11" s="597"/>
      <c r="E11" s="598">
        <f>VLOOKUP(C11,[1]Kopā!$C$9:$V$126,3,0)</f>
        <v>0</v>
      </c>
      <c r="F11" s="599">
        <f>VLOOKUP(C11,[1]Kopā!$C$9:$V$126,4,0)</f>
        <v>0</v>
      </c>
      <c r="G11" s="600">
        <f>VLOOKUP(C11,[1]Kopā!$C$9:$V$126,5,0)</f>
        <v>0</v>
      </c>
      <c r="H11" s="600">
        <f>VLOOKUP(C11,[1]Kopā!$C$9:$V$126,6,0)</f>
        <v>0</v>
      </c>
      <c r="I11" s="601">
        <f>VLOOKUP(C11,[1]Kopā!$C$9:$V$126,7,0)</f>
        <v>0</v>
      </c>
      <c r="J11" s="602">
        <f>Pilsētas!F541</f>
        <v>140.5499999999999</v>
      </c>
      <c r="K11" s="521">
        <f>Pilsētas!G541</f>
        <v>788278</v>
      </c>
      <c r="L11" s="599">
        <f>Pilsētas!F542</f>
        <v>99.321999999999989</v>
      </c>
      <c r="M11" s="522">
        <f>Pilsētas!G542</f>
        <v>623944</v>
      </c>
      <c r="N11" s="600">
        <f>Pilsētas!F543</f>
        <v>2.4259999999999997</v>
      </c>
      <c r="O11" s="522">
        <f>Pilsētas!G543</f>
        <v>14572</v>
      </c>
      <c r="P11" s="600">
        <f>Pilsētas!F544</f>
        <v>37.113000000000007</v>
      </c>
      <c r="Q11" s="522">
        <f>Pilsētas!G544</f>
        <v>144555</v>
      </c>
      <c r="R11" s="600">
        <f>Pilsētas!F545</f>
        <v>1.6890000000000001</v>
      </c>
      <c r="S11" s="522">
        <f>Pilsētas!G545</f>
        <v>5207</v>
      </c>
      <c r="T11" s="603">
        <f>Pilsētas!P541</f>
        <v>136111</v>
      </c>
      <c r="U11" s="604">
        <f>Pilsētas!Q541</f>
        <v>63703</v>
      </c>
      <c r="V11" s="605">
        <f>Pilsētas!L541</f>
        <v>635.20000000000005</v>
      </c>
      <c r="W11" s="606">
        <f>Pilsētas!M541</f>
        <v>4284</v>
      </c>
      <c r="Z11" s="555"/>
      <c r="AA11" s="556"/>
    </row>
    <row r="12" spans="2:29" ht="15" customHeight="1">
      <c r="B12" s="607"/>
      <c r="C12" s="608" t="s">
        <v>3560</v>
      </c>
      <c r="D12" s="609"/>
      <c r="E12" s="610">
        <f>VLOOKUP(C12,[1]Kopā!$C$9:$V$126,3,0)</f>
        <v>0</v>
      </c>
      <c r="F12" s="611">
        <f>VLOOKUP(C12,[1]Kopā!$C$9:$V$126,4,0)</f>
        <v>0</v>
      </c>
      <c r="G12" s="612">
        <f>VLOOKUP(C12,[1]Kopā!$C$9:$V$126,5,0)</f>
        <v>0</v>
      </c>
      <c r="H12" s="612">
        <f>VLOOKUP(C12,[1]Kopā!$C$9:$V$126,6,0)</f>
        <v>0</v>
      </c>
      <c r="I12" s="613">
        <f>VLOOKUP(C12,[1]Kopā!$C$9:$V$126,7,0)</f>
        <v>0</v>
      </c>
      <c r="J12" s="614">
        <f>Pilsētas!F615</f>
        <v>18.645000000000003</v>
      </c>
      <c r="K12" s="523">
        <f>Pilsētas!G615</f>
        <v>93252</v>
      </c>
      <c r="L12" s="611">
        <f>Pilsētas!F616</f>
        <v>8.3399999999999981</v>
      </c>
      <c r="M12" s="524">
        <f>Pilsētas!G616</f>
        <v>49382</v>
      </c>
      <c r="N12" s="612">
        <f>Pilsētas!F617</f>
        <v>9.2999999999999999E-2</v>
      </c>
      <c r="O12" s="524">
        <f>Pilsētas!G617</f>
        <v>484</v>
      </c>
      <c r="P12" s="612">
        <f>Pilsētas!F618</f>
        <v>8.9160000000000004</v>
      </c>
      <c r="Q12" s="524">
        <f>Pilsētas!G618</f>
        <v>39000</v>
      </c>
      <c r="R12" s="612">
        <f>Pilsētas!F619</f>
        <v>1.2959999999999998</v>
      </c>
      <c r="S12" s="524">
        <f>Pilsētas!G619</f>
        <v>4386</v>
      </c>
      <c r="T12" s="615">
        <f>Pilsētas!P615</f>
        <v>11253.900000000001</v>
      </c>
      <c r="U12" s="616">
        <f>Pilsētas!Q615</f>
        <v>5135</v>
      </c>
      <c r="V12" s="617">
        <f>Pilsētas!L615</f>
        <v>78</v>
      </c>
      <c r="W12" s="618">
        <f>Pilsētas!M615</f>
        <v>672</v>
      </c>
      <c r="Z12" s="555"/>
      <c r="AA12" s="556"/>
    </row>
    <row r="13" spans="2:29" ht="15" customHeight="1" thickBot="1">
      <c r="B13" s="619"/>
      <c r="C13" s="620" t="s">
        <v>3559</v>
      </c>
      <c r="D13" s="621"/>
      <c r="E13" s="622">
        <f>VLOOKUP(C13,[1]Kopā!$C$9:$V$126,3,0)</f>
        <v>0</v>
      </c>
      <c r="F13" s="623">
        <f>VLOOKUP(C13,[1]Kopā!$C$9:$V$126,4,0)</f>
        <v>0</v>
      </c>
      <c r="G13" s="624">
        <f>VLOOKUP(C13,[1]Kopā!$C$9:$V$126,5,0)</f>
        <v>0</v>
      </c>
      <c r="H13" s="624">
        <f>VLOOKUP(C13,[1]Kopā!$C$9:$V$126,6,0)</f>
        <v>0</v>
      </c>
      <c r="I13" s="625">
        <f>VLOOKUP(C13,[1]Kopā!$C$9:$V$126,7,0)</f>
        <v>0</v>
      </c>
      <c r="J13" s="626">
        <f>Pilsētas!F684</f>
        <v>19.317</v>
      </c>
      <c r="K13" s="525">
        <f>Pilsētas!G684</f>
        <v>97958</v>
      </c>
      <c r="L13" s="623">
        <f>Pilsētas!F685</f>
        <v>10.924000000000001</v>
      </c>
      <c r="M13" s="526">
        <f>Pilsētas!G685</f>
        <v>65834</v>
      </c>
      <c r="N13" s="624">
        <f>Pilsētas!F686</f>
        <v>0.49999999999999994</v>
      </c>
      <c r="O13" s="526">
        <f>Pilsētas!G686</f>
        <v>2499.9999999999995</v>
      </c>
      <c r="P13" s="624">
        <f>Pilsētas!F687</f>
        <v>7.778999999999999</v>
      </c>
      <c r="Q13" s="526">
        <f>Pilsētas!G687</f>
        <v>29396</v>
      </c>
      <c r="R13" s="624">
        <f>Pilsētas!F688</f>
        <v>0.114</v>
      </c>
      <c r="S13" s="526">
        <f>Pilsētas!G688</f>
        <v>228</v>
      </c>
      <c r="T13" s="627">
        <f>Pilsētas!P684</f>
        <v>7855</v>
      </c>
      <c r="U13" s="628">
        <f>Pilsētas!Q684</f>
        <v>5220</v>
      </c>
      <c r="V13" s="629">
        <f>Pilsētas!L684</f>
        <v>0</v>
      </c>
      <c r="W13" s="630">
        <f>Pilsētas!M684</f>
        <v>0</v>
      </c>
      <c r="Z13" s="555"/>
      <c r="AA13" s="556"/>
    </row>
    <row r="14" spans="2:29" ht="12" thickTop="1">
      <c r="B14" s="538">
        <v>2</v>
      </c>
      <c r="C14" s="539" t="s">
        <v>125</v>
      </c>
      <c r="D14" s="540">
        <f t="shared" ref="D14:D31" si="1">SUM(F14:I14)</f>
        <v>67.40300000000002</v>
      </c>
      <c r="E14" s="541">
        <f>Pagasti!G58</f>
        <v>67.402999999999992</v>
      </c>
      <c r="F14" s="542">
        <f>Pagasti!G59</f>
        <v>5.6180000000000003</v>
      </c>
      <c r="G14" s="542">
        <f>Pagasti!G60</f>
        <v>58.855000000000011</v>
      </c>
      <c r="H14" s="542">
        <f>Pagasti!G61</f>
        <v>0</v>
      </c>
      <c r="I14" s="543">
        <f>Pagasti!G62</f>
        <v>2.9299999999999997</v>
      </c>
      <c r="J14" s="544"/>
      <c r="K14" s="545"/>
      <c r="L14" s="546"/>
      <c r="M14" s="547"/>
      <c r="N14" s="548"/>
      <c r="O14" s="549"/>
      <c r="P14" s="550"/>
      <c r="Q14" s="547"/>
      <c r="R14" s="548"/>
      <c r="S14" s="547"/>
      <c r="T14" s="549">
        <f>VLOOKUP(C14,[1]Kopā!$C$9:$V$126,18,0)</f>
        <v>0</v>
      </c>
      <c r="U14" s="551"/>
      <c r="V14" s="552">
        <f>VLOOKUP(C14,[1]Kopā!$C$9:$V$126,19,0)</f>
        <v>0</v>
      </c>
      <c r="W14" s="553"/>
      <c r="X14" s="554"/>
      <c r="Z14" s="555"/>
      <c r="AA14" s="556"/>
    </row>
    <row r="15" spans="2:29">
      <c r="B15" s="557">
        <v>3</v>
      </c>
      <c r="C15" s="558" t="s">
        <v>145</v>
      </c>
      <c r="D15" s="540">
        <f t="shared" si="1"/>
        <v>25.409999999999997</v>
      </c>
      <c r="E15" s="541">
        <f>Pagasti!G88</f>
        <v>25.410000000000007</v>
      </c>
      <c r="F15" s="559">
        <f>Pagasti!G89</f>
        <v>1.74</v>
      </c>
      <c r="G15" s="559">
        <f>Pagasti!G90</f>
        <v>23.009999999999998</v>
      </c>
      <c r="H15" s="559">
        <f>Pagasti!G91</f>
        <v>0</v>
      </c>
      <c r="I15" s="560">
        <f>Pagasti!G92</f>
        <v>0.66</v>
      </c>
      <c r="J15" s="561"/>
      <c r="K15" s="562"/>
      <c r="L15" s="563"/>
      <c r="M15" s="564"/>
      <c r="N15" s="565"/>
      <c r="O15" s="566"/>
      <c r="P15" s="567"/>
      <c r="Q15" s="564"/>
      <c r="R15" s="565"/>
      <c r="S15" s="564"/>
      <c r="T15" s="566">
        <f>VLOOKUP(C15,[1]Kopā!$C$9:$V$126,18,0)</f>
        <v>0</v>
      </c>
      <c r="U15" s="568"/>
      <c r="V15" s="569">
        <f>VLOOKUP(C15,[1]Kopā!$C$9:$V$126,19,0)</f>
        <v>0</v>
      </c>
      <c r="W15" s="570"/>
      <c r="Z15" s="555"/>
      <c r="AA15" s="556"/>
      <c r="AB15" s="490"/>
      <c r="AC15" s="490"/>
    </row>
    <row r="16" spans="2:29">
      <c r="B16" s="557">
        <v>4</v>
      </c>
      <c r="C16" s="558" t="s">
        <v>194</v>
      </c>
      <c r="D16" s="540">
        <f t="shared" si="1"/>
        <v>74.59999999999998</v>
      </c>
      <c r="E16" s="541">
        <f>Pagasti!G160</f>
        <v>74.599999999999994</v>
      </c>
      <c r="F16" s="559">
        <f>Pagasti!G161</f>
        <v>0.73000000000000009</v>
      </c>
      <c r="G16" s="559">
        <f>Pagasti!G162</f>
        <v>60.389999999999979</v>
      </c>
      <c r="H16" s="559">
        <f>Pagasti!G163</f>
        <v>0</v>
      </c>
      <c r="I16" s="560">
        <f>Pagasti!G164</f>
        <v>13.48</v>
      </c>
      <c r="J16" s="561"/>
      <c r="K16" s="562"/>
      <c r="L16" s="563"/>
      <c r="M16" s="564"/>
      <c r="N16" s="565"/>
      <c r="O16" s="566"/>
      <c r="P16" s="567"/>
      <c r="Q16" s="564"/>
      <c r="R16" s="565"/>
      <c r="S16" s="564"/>
      <c r="T16" s="566">
        <f>VLOOKUP(C16,[1]Kopā!$C$9:$V$126,18,0)</f>
        <v>0</v>
      </c>
      <c r="U16" s="568"/>
      <c r="V16" s="569">
        <f>Pagasti!M160</f>
        <v>42</v>
      </c>
      <c r="W16" s="570">
        <f>Pagasti!N160</f>
        <v>326</v>
      </c>
      <c r="Z16" s="555"/>
      <c r="AA16" s="556"/>
    </row>
    <row r="17" spans="2:27">
      <c r="B17" s="557">
        <v>5</v>
      </c>
      <c r="C17" s="558" t="s">
        <v>351</v>
      </c>
      <c r="D17" s="540">
        <f t="shared" si="1"/>
        <v>79.901999999999973</v>
      </c>
      <c r="E17" s="541">
        <f>Pagasti!G240</f>
        <v>79.902000000000015</v>
      </c>
      <c r="F17" s="559">
        <f>Pagasti!G241</f>
        <v>4.532</v>
      </c>
      <c r="G17" s="559">
        <f>Pagasti!G242</f>
        <v>63.549999999999983</v>
      </c>
      <c r="H17" s="559">
        <f>Pagasti!G243</f>
        <v>0</v>
      </c>
      <c r="I17" s="560">
        <f>Pagasti!G244</f>
        <v>11.819999999999999</v>
      </c>
      <c r="J17" s="561"/>
      <c r="K17" s="570"/>
      <c r="L17" s="559"/>
      <c r="M17" s="571"/>
      <c r="N17" s="572"/>
      <c r="O17" s="571"/>
      <c r="P17" s="572"/>
      <c r="Q17" s="571"/>
      <c r="R17" s="572"/>
      <c r="S17" s="571"/>
      <c r="T17" s="571">
        <f>Pagasti!Q240</f>
        <v>3821</v>
      </c>
      <c r="U17" s="575">
        <f>Pagasti!R240</f>
        <v>1592</v>
      </c>
      <c r="V17" s="573">
        <f>Pagasti!M240</f>
        <v>28</v>
      </c>
      <c r="W17" s="574">
        <f>Pagasti!N240</f>
        <v>190</v>
      </c>
      <c r="Z17" s="555"/>
      <c r="AA17" s="556"/>
    </row>
    <row r="18" spans="2:27">
      <c r="B18" s="557">
        <v>6</v>
      </c>
      <c r="C18" s="558" t="s">
        <v>533</v>
      </c>
      <c r="D18" s="540">
        <f t="shared" si="1"/>
        <v>65.943000000000012</v>
      </c>
      <c r="E18" s="541">
        <f>Pagasti!G292</f>
        <v>65.942999999999998</v>
      </c>
      <c r="F18" s="563">
        <f>Pagasti!G293</f>
        <v>3.3029999999999999</v>
      </c>
      <c r="G18" s="581">
        <f>Pagasti!G294</f>
        <v>62.640000000000008</v>
      </c>
      <c r="H18" s="581">
        <f>Pagasti!G295</f>
        <v>0</v>
      </c>
      <c r="I18" s="560">
        <f>Pagasti!G296</f>
        <v>0</v>
      </c>
      <c r="J18" s="561"/>
      <c r="K18" s="570"/>
      <c r="L18" s="559"/>
      <c r="M18" s="571"/>
      <c r="N18" s="572"/>
      <c r="O18" s="571"/>
      <c r="P18" s="572"/>
      <c r="Q18" s="571"/>
      <c r="R18" s="572"/>
      <c r="S18" s="571"/>
      <c r="T18" s="571">
        <f>VLOOKUP(C18,[1]Kopā!$C$9:$V$126,18,0)</f>
        <v>0</v>
      </c>
      <c r="U18" s="575"/>
      <c r="V18" s="573">
        <f>VLOOKUP(C18,[1]Kopā!$C$9:$V$126,19,0)</f>
        <v>0</v>
      </c>
      <c r="W18" s="574"/>
    </row>
    <row r="19" spans="2:27">
      <c r="B19" s="557">
        <v>7</v>
      </c>
      <c r="C19" s="558" t="s">
        <v>633</v>
      </c>
      <c r="D19" s="540">
        <f t="shared" si="1"/>
        <v>48.910000000000004</v>
      </c>
      <c r="E19" s="541">
        <f>Pagasti!G338</f>
        <v>48.910000000000011</v>
      </c>
      <c r="F19" s="559">
        <f>Pagasti!G339</f>
        <v>0.94</v>
      </c>
      <c r="G19" s="559">
        <f>Pagasti!G340</f>
        <v>40.830000000000005</v>
      </c>
      <c r="H19" s="559">
        <f>Pagasti!G341</f>
        <v>0</v>
      </c>
      <c r="I19" s="560">
        <f>Pagasti!G342</f>
        <v>7.14</v>
      </c>
      <c r="J19" s="561"/>
      <c r="K19" s="570"/>
      <c r="L19" s="559"/>
      <c r="M19" s="571"/>
      <c r="N19" s="572"/>
      <c r="O19" s="571"/>
      <c r="P19" s="572"/>
      <c r="Q19" s="571"/>
      <c r="R19" s="572"/>
      <c r="S19" s="571"/>
      <c r="T19" s="571">
        <f>VLOOKUP(C19,[1]Kopā!$C$9:$V$126,18,0)</f>
        <v>0</v>
      </c>
      <c r="U19" s="575"/>
      <c r="V19" s="573">
        <f>VLOOKUP(C19,[1]Kopā!$C$9:$V$126,19,0)</f>
        <v>0</v>
      </c>
      <c r="W19" s="574"/>
    </row>
    <row r="20" spans="2:27">
      <c r="B20" s="557">
        <v>8</v>
      </c>
      <c r="C20" s="558" t="s">
        <v>719</v>
      </c>
      <c r="D20" s="540">
        <f t="shared" si="1"/>
        <v>59.484999999999992</v>
      </c>
      <c r="E20" s="541">
        <f>Pagasti!G399</f>
        <v>59.484999999999992</v>
      </c>
      <c r="F20" s="559">
        <f>Pagasti!G400</f>
        <v>1.6880000000000002</v>
      </c>
      <c r="G20" s="559">
        <f>Pagasti!G401</f>
        <v>57.79699999999999</v>
      </c>
      <c r="H20" s="559">
        <f>Pagasti!G402</f>
        <v>0</v>
      </c>
      <c r="I20" s="560">
        <f>Pagasti!G403</f>
        <v>0</v>
      </c>
      <c r="J20" s="561"/>
      <c r="K20" s="562"/>
      <c r="L20" s="563"/>
      <c r="M20" s="564"/>
      <c r="N20" s="565"/>
      <c r="O20" s="566"/>
      <c r="P20" s="567"/>
      <c r="Q20" s="564"/>
      <c r="R20" s="565"/>
      <c r="S20" s="564"/>
      <c r="T20" s="566">
        <f>VLOOKUP(C20,[1]Kopā!$C$9:$V$126,18,0)</f>
        <v>0</v>
      </c>
      <c r="U20" s="568"/>
      <c r="V20" s="569">
        <f>Pagasti!M399</f>
        <v>18</v>
      </c>
      <c r="W20" s="570">
        <f>Pagasti!N399</f>
        <v>126</v>
      </c>
    </row>
    <row r="21" spans="2:27">
      <c r="B21" s="557">
        <v>9</v>
      </c>
      <c r="C21" s="558" t="s">
        <v>844</v>
      </c>
      <c r="D21" s="540">
        <f t="shared" si="1"/>
        <v>59.840000000000011</v>
      </c>
      <c r="E21" s="541">
        <f>Pagasti!G455</f>
        <v>59.840000000000011</v>
      </c>
      <c r="F21" s="559">
        <f>Pagasti!G456</f>
        <v>5.5980000000000008</v>
      </c>
      <c r="G21" s="559">
        <f>Pagasti!G457</f>
        <v>54.242000000000012</v>
      </c>
      <c r="H21" s="559">
        <f>Pagasti!G458</f>
        <v>0</v>
      </c>
      <c r="I21" s="560">
        <f>Pagasti!G459</f>
        <v>0</v>
      </c>
      <c r="J21" s="561"/>
      <c r="K21" s="570"/>
      <c r="L21" s="559"/>
      <c r="M21" s="571"/>
      <c r="N21" s="572"/>
      <c r="O21" s="571"/>
      <c r="P21" s="572"/>
      <c r="Q21" s="571"/>
      <c r="R21" s="572"/>
      <c r="S21" s="571"/>
      <c r="T21" s="571">
        <f>VLOOKUP(C21,[1]Kopā!$C$9:$V$126,18,0)</f>
        <v>0</v>
      </c>
      <c r="U21" s="575"/>
      <c r="V21" s="573">
        <f>Pagasti!M455</f>
        <v>41.3</v>
      </c>
      <c r="W21" s="574">
        <f>Pagasti!N455</f>
        <v>357</v>
      </c>
    </row>
    <row r="22" spans="2:27">
      <c r="B22" s="557">
        <v>10</v>
      </c>
      <c r="C22" s="558" t="s">
        <v>950</v>
      </c>
      <c r="D22" s="540">
        <f t="shared" si="1"/>
        <v>50.48</v>
      </c>
      <c r="E22" s="541">
        <f>Pagasti!G505</f>
        <v>50.48</v>
      </c>
      <c r="F22" s="559">
        <f>Pagasti!G506</f>
        <v>1.43</v>
      </c>
      <c r="G22" s="559">
        <f>Pagasti!G507</f>
        <v>49.05</v>
      </c>
      <c r="H22" s="559">
        <f>Pagasti!G508</f>
        <v>0</v>
      </c>
      <c r="I22" s="560">
        <f>Pagasti!G509</f>
        <v>0</v>
      </c>
      <c r="J22" s="561"/>
      <c r="K22" s="570"/>
      <c r="L22" s="559"/>
      <c r="M22" s="571"/>
      <c r="N22" s="572"/>
      <c r="O22" s="571"/>
      <c r="P22" s="572"/>
      <c r="Q22" s="571"/>
      <c r="R22" s="572"/>
      <c r="S22" s="571"/>
      <c r="T22" s="571">
        <f>VLOOKUP(C22,[1]Kopā!$C$9:$V$126,18,0)</f>
        <v>0</v>
      </c>
      <c r="U22" s="575"/>
      <c r="V22" s="573">
        <f>Pagasti!M505</f>
        <v>23.5</v>
      </c>
      <c r="W22" s="574">
        <f>Pagasti!N505</f>
        <v>85</v>
      </c>
    </row>
    <row r="23" spans="2:27">
      <c r="B23" s="557">
        <v>11</v>
      </c>
      <c r="C23" s="558" t="s">
        <v>1057</v>
      </c>
      <c r="D23" s="540">
        <f t="shared" si="1"/>
        <v>42.314999999999998</v>
      </c>
      <c r="E23" s="541">
        <f>Pagasti!G552</f>
        <v>42.314999999999991</v>
      </c>
      <c r="F23" s="559">
        <f>Pagasti!G553</f>
        <v>2.21</v>
      </c>
      <c r="G23" s="559">
        <f>Pagasti!G554</f>
        <v>40.104999999999997</v>
      </c>
      <c r="H23" s="559">
        <f>Pagasti!G555</f>
        <v>0</v>
      </c>
      <c r="I23" s="560">
        <f>Pagasti!G556</f>
        <v>0</v>
      </c>
      <c r="J23" s="561"/>
      <c r="K23" s="570"/>
      <c r="L23" s="559"/>
      <c r="M23" s="571"/>
      <c r="N23" s="572"/>
      <c r="O23" s="571"/>
      <c r="P23" s="572"/>
      <c r="Q23" s="571"/>
      <c r="R23" s="572"/>
      <c r="S23" s="571"/>
      <c r="T23" s="571">
        <f>VLOOKUP(C23,[1]Kopā!$C$9:$V$126,18,0)</f>
        <v>0</v>
      </c>
      <c r="U23" s="575"/>
      <c r="V23" s="573">
        <f>Pagasti!M552</f>
        <v>18</v>
      </c>
      <c r="W23" s="574">
        <f>Pagasti!N552</f>
        <v>126</v>
      </c>
    </row>
    <row r="24" spans="2:27">
      <c r="B24" s="557">
        <v>12</v>
      </c>
      <c r="C24" s="558" t="s">
        <v>1151</v>
      </c>
      <c r="D24" s="540">
        <f t="shared" si="1"/>
        <v>94.429000000000016</v>
      </c>
      <c r="E24" s="541">
        <f>Pagasti!G693</f>
        <v>94.429000000000016</v>
      </c>
      <c r="F24" s="559">
        <f>Pagasti!G694</f>
        <v>5.8449999999999989</v>
      </c>
      <c r="G24" s="559">
        <f>Pagasti!G695</f>
        <v>60.704000000000022</v>
      </c>
      <c r="H24" s="559">
        <f>Pagasti!G696</f>
        <v>0</v>
      </c>
      <c r="I24" s="560">
        <f>Pagasti!G697</f>
        <v>27.88</v>
      </c>
      <c r="J24" s="561"/>
      <c r="K24" s="570"/>
      <c r="L24" s="559"/>
      <c r="M24" s="571"/>
      <c r="N24" s="572"/>
      <c r="O24" s="571"/>
      <c r="P24" s="572"/>
      <c r="Q24" s="571"/>
      <c r="R24" s="572"/>
      <c r="S24" s="571"/>
      <c r="T24" s="571">
        <f>VLOOKUP(C24,[1]Kopā!$C$9:$V$126,18,0)</f>
        <v>0</v>
      </c>
      <c r="U24" s="575"/>
      <c r="V24" s="573">
        <f>VLOOKUP(C24,[1]Kopā!$C$9:$V$126,19,0)</f>
        <v>0</v>
      </c>
      <c r="W24" s="574"/>
    </row>
    <row r="25" spans="2:27">
      <c r="B25" s="576">
        <v>13</v>
      </c>
      <c r="C25" s="577" t="s">
        <v>1470</v>
      </c>
      <c r="D25" s="540">
        <f t="shared" si="1"/>
        <v>66.076999999999956</v>
      </c>
      <c r="E25" s="578">
        <f>Pagasti!G757</f>
        <v>66.07699999999997</v>
      </c>
      <c r="F25" s="579">
        <f>Pagasti!G758</f>
        <v>1.8470000000000002</v>
      </c>
      <c r="G25" s="579">
        <f>Pagasti!G759</f>
        <v>64.229999999999961</v>
      </c>
      <c r="H25" s="579">
        <f>Pagasti!G760</f>
        <v>0</v>
      </c>
      <c r="I25" s="580">
        <f>Pagasti!G761</f>
        <v>0</v>
      </c>
      <c r="J25" s="561"/>
      <c r="K25" s="570"/>
      <c r="L25" s="559"/>
      <c r="M25" s="571"/>
      <c r="N25" s="572"/>
      <c r="O25" s="571"/>
      <c r="P25" s="572"/>
      <c r="Q25" s="571"/>
      <c r="R25" s="572"/>
      <c r="S25" s="571"/>
      <c r="T25" s="571">
        <f>VLOOKUP(C25,[1]Kopā!$C$9:$V$126,18,0)</f>
        <v>0</v>
      </c>
      <c r="U25" s="575"/>
      <c r="V25" s="573">
        <f>Pagasti!M757</f>
        <v>54</v>
      </c>
      <c r="W25" s="574">
        <f>Pagasti!N757</f>
        <v>412</v>
      </c>
    </row>
    <row r="26" spans="2:27">
      <c r="B26" s="576">
        <v>14</v>
      </c>
      <c r="C26" s="577" t="s">
        <v>1620</v>
      </c>
      <c r="D26" s="540">
        <f t="shared" si="1"/>
        <v>69.579999999999984</v>
      </c>
      <c r="E26" s="578">
        <f>Pagasti!G830</f>
        <v>69.580000000000013</v>
      </c>
      <c r="F26" s="579">
        <f>Pagasti!G831</f>
        <v>10.545</v>
      </c>
      <c r="G26" s="579">
        <f>Pagasti!G832</f>
        <v>57.144999999999989</v>
      </c>
      <c r="H26" s="579">
        <f>VLOOKUP(C26,[1]Kopā!$C$9:$V$126,6,0)</f>
        <v>0</v>
      </c>
      <c r="I26" s="580">
        <f>Pagasti!G834</f>
        <v>1.89</v>
      </c>
      <c r="J26" s="561"/>
      <c r="K26" s="570"/>
      <c r="L26" s="559"/>
      <c r="M26" s="571"/>
      <c r="N26" s="572"/>
      <c r="O26" s="571"/>
      <c r="P26" s="572"/>
      <c r="Q26" s="571"/>
      <c r="R26" s="572"/>
      <c r="S26" s="571"/>
      <c r="T26" s="571">
        <f>Pagasti!Q830</f>
        <v>7750</v>
      </c>
      <c r="U26" s="575">
        <f>Pagasti!R830</f>
        <v>3052</v>
      </c>
      <c r="V26" s="573">
        <f>VLOOKUP(C26,[1]Kopā!$C$9:$V$126,19,0)</f>
        <v>0</v>
      </c>
      <c r="W26" s="574"/>
    </row>
    <row r="27" spans="2:27">
      <c r="B27" s="557">
        <v>15</v>
      </c>
      <c r="C27" s="558" t="s">
        <v>1771</v>
      </c>
      <c r="D27" s="540">
        <f t="shared" si="1"/>
        <v>103.96799999999998</v>
      </c>
      <c r="E27" s="541">
        <f>Pagasti!G894</f>
        <v>103.96799999999996</v>
      </c>
      <c r="F27" s="559">
        <f>Pagasti!G895</f>
        <v>0.54</v>
      </c>
      <c r="G27" s="559">
        <f>Pagasti!G896</f>
        <v>103.42799999999997</v>
      </c>
      <c r="H27" s="559">
        <f>Pagasti!G897</f>
        <v>0</v>
      </c>
      <c r="I27" s="560">
        <f>Pagasti!G898</f>
        <v>0</v>
      </c>
      <c r="J27" s="561"/>
      <c r="K27" s="570"/>
      <c r="L27" s="559"/>
      <c r="M27" s="571"/>
      <c r="N27" s="581"/>
      <c r="O27" s="571"/>
      <c r="P27" s="581"/>
      <c r="Q27" s="571"/>
      <c r="R27" s="581"/>
      <c r="S27" s="571"/>
      <c r="T27" s="566">
        <f>VLOOKUP(C27,[1]Kopā!$C$9:$V$126,18,0)</f>
        <v>0</v>
      </c>
      <c r="U27" s="562"/>
      <c r="V27" s="573">
        <f>Pagasti!M894</f>
        <v>18</v>
      </c>
      <c r="W27" s="574">
        <f>Pagasti!N894</f>
        <v>126</v>
      </c>
    </row>
    <row r="28" spans="2:27">
      <c r="B28" s="557">
        <v>16</v>
      </c>
      <c r="C28" s="558" t="s">
        <v>1926</v>
      </c>
      <c r="D28" s="540">
        <f t="shared" si="1"/>
        <v>58.293999999999997</v>
      </c>
      <c r="E28" s="541">
        <f>Pagasti!G943</f>
        <v>58.29399999999999</v>
      </c>
      <c r="F28" s="559">
        <f>Pagasti!G944</f>
        <v>1.9039999999999999</v>
      </c>
      <c r="G28" s="559">
        <f>Pagasti!G945</f>
        <v>54.3</v>
      </c>
      <c r="H28" s="559">
        <f>Pagasti!G946</f>
        <v>0</v>
      </c>
      <c r="I28" s="560">
        <f>Pagasti!G947</f>
        <v>2.09</v>
      </c>
      <c r="J28" s="561"/>
      <c r="K28" s="570"/>
      <c r="L28" s="559"/>
      <c r="M28" s="571"/>
      <c r="N28" s="572"/>
      <c r="O28" s="571"/>
      <c r="P28" s="572"/>
      <c r="Q28" s="571"/>
      <c r="R28" s="572"/>
      <c r="S28" s="571"/>
      <c r="T28" s="571">
        <f>VLOOKUP(C28,[1]Kopā!$C$9:$V$126,18,0)</f>
        <v>0</v>
      </c>
      <c r="U28" s="575"/>
      <c r="V28" s="573">
        <f>VLOOKUP(C28,[1]Kopā!$C$9:$V$126,19,0)</f>
        <v>0</v>
      </c>
      <c r="W28" s="574"/>
    </row>
    <row r="29" spans="2:27">
      <c r="B29" s="557">
        <v>17</v>
      </c>
      <c r="C29" s="558" t="s">
        <v>2024</v>
      </c>
      <c r="D29" s="540">
        <f t="shared" si="1"/>
        <v>66.409000000000006</v>
      </c>
      <c r="E29" s="541">
        <f>Pagasti!G985</f>
        <v>66.409000000000006</v>
      </c>
      <c r="F29" s="559">
        <f>Pagasti!G986</f>
        <v>0.81599999999999995</v>
      </c>
      <c r="G29" s="559">
        <f>Pagasti!G987</f>
        <v>65.593000000000004</v>
      </c>
      <c r="H29" s="559">
        <f>VLOOKUP(C29,[1]Kopā!$C$9:$V$126,6,0)</f>
        <v>0</v>
      </c>
      <c r="I29" s="560">
        <f>VLOOKUP(C29,[1]Kopā!$C$9:$V$126,7,0)</f>
        <v>0</v>
      </c>
      <c r="J29" s="561"/>
      <c r="K29" s="570"/>
      <c r="L29" s="559"/>
      <c r="M29" s="571"/>
      <c r="N29" s="572"/>
      <c r="O29" s="571"/>
      <c r="P29" s="572"/>
      <c r="Q29" s="571"/>
      <c r="R29" s="572"/>
      <c r="S29" s="571"/>
      <c r="T29" s="571">
        <f>VLOOKUP(C29,[1]Kopā!$C$9:$V$126,18,0)</f>
        <v>0</v>
      </c>
      <c r="U29" s="575"/>
      <c r="V29" s="573">
        <f>VLOOKUP(C29,[1]Kopā!$C$9:$V$126,19,0)</f>
        <v>0</v>
      </c>
      <c r="W29" s="574"/>
    </row>
    <row r="30" spans="2:27">
      <c r="B30" s="557">
        <v>18</v>
      </c>
      <c r="C30" s="558" t="s">
        <v>2089</v>
      </c>
      <c r="D30" s="540">
        <f t="shared" si="1"/>
        <v>38.594000000000008</v>
      </c>
      <c r="E30" s="541">
        <f>Pagasti!G1039</f>
        <v>38.594000000000001</v>
      </c>
      <c r="F30" s="559">
        <f>Pagasti!G1040</f>
        <v>0.69700000000000006</v>
      </c>
      <c r="G30" s="559">
        <f>Pagasti!G1041</f>
        <v>37.897000000000006</v>
      </c>
      <c r="H30" s="559">
        <f>Pagasti!G1042</f>
        <v>0</v>
      </c>
      <c r="I30" s="560">
        <f>Pagasti!G1043</f>
        <v>0</v>
      </c>
      <c r="J30" s="561"/>
      <c r="K30" s="570"/>
      <c r="L30" s="559"/>
      <c r="M30" s="571"/>
      <c r="N30" s="572"/>
      <c r="O30" s="571"/>
      <c r="P30" s="572"/>
      <c r="Q30" s="571"/>
      <c r="R30" s="572"/>
      <c r="S30" s="571"/>
      <c r="T30" s="571">
        <f>VLOOKUP(C30,[1]Kopā!$C$9:$V$126,18,0)</f>
        <v>0</v>
      </c>
      <c r="U30" s="575"/>
      <c r="V30" s="573">
        <f>Pagasti!M1039</f>
        <v>18</v>
      </c>
      <c r="W30" s="574">
        <f>Pagasti!N1039</f>
        <v>126</v>
      </c>
    </row>
    <row r="31" spans="2:27">
      <c r="B31" s="557">
        <v>19</v>
      </c>
      <c r="C31" s="558" t="s">
        <v>2224</v>
      </c>
      <c r="D31" s="540">
        <f t="shared" si="1"/>
        <v>69.980000000000018</v>
      </c>
      <c r="E31" s="541">
        <f>Pagasti!G1095</f>
        <v>69.98</v>
      </c>
      <c r="F31" s="559">
        <f>Pagasti!G1096</f>
        <v>0.12</v>
      </c>
      <c r="G31" s="559">
        <f>Pagasti!G1097</f>
        <v>69.860000000000014</v>
      </c>
      <c r="H31" s="559">
        <f>Pagasti!G1098</f>
        <v>0</v>
      </c>
      <c r="I31" s="560">
        <f>Pagasti!G1099</f>
        <v>0</v>
      </c>
      <c r="J31" s="561"/>
      <c r="K31" s="562"/>
      <c r="L31" s="563"/>
      <c r="M31" s="564"/>
      <c r="N31" s="565"/>
      <c r="O31" s="566"/>
      <c r="P31" s="567"/>
      <c r="Q31" s="564"/>
      <c r="R31" s="565"/>
      <c r="S31" s="564"/>
      <c r="T31" s="566">
        <f>VLOOKUP(C31,[1]Kopā!$C$9:$V$126,18,0)</f>
        <v>0</v>
      </c>
      <c r="U31" s="568"/>
      <c r="V31" s="569">
        <f>Pagasti!M1095</f>
        <v>30</v>
      </c>
      <c r="W31" s="570">
        <f>Pagasti!N1095</f>
        <v>210</v>
      </c>
    </row>
    <row r="32" spans="2:27">
      <c r="B32" s="557">
        <v>20</v>
      </c>
      <c r="C32" s="558" t="s">
        <v>2355</v>
      </c>
      <c r="D32" s="540">
        <f>SUM(F32:I32)</f>
        <v>57.099999999999994</v>
      </c>
      <c r="E32" s="541">
        <f>Pagasti!G1158</f>
        <v>57.1</v>
      </c>
      <c r="F32" s="559">
        <f>Pagasti!G1159</f>
        <v>0.82400000000000007</v>
      </c>
      <c r="G32" s="559">
        <f>Pagasti!G1160</f>
        <v>56.275999999999996</v>
      </c>
      <c r="H32" s="559">
        <f>Pagasti!G1161</f>
        <v>0</v>
      </c>
      <c r="I32" s="560">
        <f>Pagasti!G1162</f>
        <v>0</v>
      </c>
      <c r="J32" s="561"/>
      <c r="K32" s="562"/>
      <c r="L32" s="563"/>
      <c r="M32" s="564"/>
      <c r="N32" s="565"/>
      <c r="O32" s="566"/>
      <c r="P32" s="567"/>
      <c r="Q32" s="564"/>
      <c r="R32" s="565"/>
      <c r="S32" s="564"/>
      <c r="T32" s="566">
        <f>VLOOKUP(C32,[1]Kopā!$C$9:$V$126,18,0)</f>
        <v>0</v>
      </c>
      <c r="U32" s="568"/>
      <c r="V32" s="569">
        <f>Pagasti!M1158</f>
        <v>18</v>
      </c>
      <c r="W32" s="570">
        <f>Pagasti!N1158</f>
        <v>130</v>
      </c>
    </row>
    <row r="33" spans="1:24">
      <c r="B33" s="557">
        <v>21</v>
      </c>
      <c r="C33" s="558" t="s">
        <v>2491</v>
      </c>
      <c r="D33" s="540">
        <f>SUM(F33:I33)</f>
        <v>39.365000000000002</v>
      </c>
      <c r="E33" s="541">
        <f>Pagasti!G1209</f>
        <v>39.365000000000002</v>
      </c>
      <c r="F33" s="559">
        <f>Pagasti!G1210</f>
        <v>1.085</v>
      </c>
      <c r="G33" s="559">
        <f>Pagasti!G1211</f>
        <v>38.28</v>
      </c>
      <c r="H33" s="559">
        <f>Pagasti!G1212</f>
        <v>0</v>
      </c>
      <c r="I33" s="560">
        <f>VLOOKUP(C33,[1]Kopā!$C$9:$V$126,7,0)</f>
        <v>0</v>
      </c>
      <c r="J33" s="561"/>
      <c r="K33" s="562"/>
      <c r="L33" s="563"/>
      <c r="M33" s="564"/>
      <c r="N33" s="565"/>
      <c r="O33" s="566"/>
      <c r="P33" s="567"/>
      <c r="Q33" s="564"/>
      <c r="R33" s="565"/>
      <c r="S33" s="564"/>
      <c r="T33" s="566">
        <f>VLOOKUP(C33,[1]Kopā!$C$9:$V$126,18,0)</f>
        <v>0</v>
      </c>
      <c r="U33" s="568"/>
      <c r="V33" s="569">
        <f>VLOOKUP(C33,[1]Kopā!$C$9:$V$126,19,0)</f>
        <v>0</v>
      </c>
      <c r="W33" s="570"/>
    </row>
    <row r="34" spans="1:24">
      <c r="B34" s="557">
        <v>22</v>
      </c>
      <c r="C34" s="558" t="s">
        <v>2598</v>
      </c>
      <c r="D34" s="540">
        <f t="shared" ref="D34:D35" si="2">SUM(F34:I34)</f>
        <v>95.321999999999989</v>
      </c>
      <c r="E34" s="541">
        <f>Pagasti!G1317</f>
        <v>95.322000000000003</v>
      </c>
      <c r="F34" s="559">
        <f>Pagasti!G1318</f>
        <v>14.404000000000002</v>
      </c>
      <c r="G34" s="559">
        <f>Pagasti!G1319</f>
        <v>75.306999999999988</v>
      </c>
      <c r="H34" s="559">
        <f>Pagasti!G1320</f>
        <v>0</v>
      </c>
      <c r="I34" s="560">
        <f>Pagasti!G1321</f>
        <v>5.6110000000000007</v>
      </c>
      <c r="J34" s="561"/>
      <c r="K34" s="562"/>
      <c r="L34" s="563"/>
      <c r="M34" s="564"/>
      <c r="N34" s="565"/>
      <c r="O34" s="564"/>
      <c r="P34" s="565"/>
      <c r="Q34" s="564"/>
      <c r="R34" s="565"/>
      <c r="S34" s="564"/>
      <c r="T34" s="566">
        <f>Pagasti!Q1317</f>
        <v>2304.8000000000002</v>
      </c>
      <c r="U34" s="568">
        <f>Pagasti!R1317</f>
        <v>1208</v>
      </c>
      <c r="V34" s="569">
        <f>Pagasti!M1317</f>
        <v>277.10000000000002</v>
      </c>
      <c r="W34" s="570">
        <f>Pagasti!N1317</f>
        <v>2102</v>
      </c>
      <c r="X34" s="554"/>
    </row>
    <row r="35" spans="1:24" ht="12" thickBot="1">
      <c r="B35" s="631">
        <v>23</v>
      </c>
      <c r="C35" s="632" t="s">
        <v>2818</v>
      </c>
      <c r="D35" s="648">
        <f t="shared" si="2"/>
        <v>72.847999999999985</v>
      </c>
      <c r="E35" s="633">
        <f>Pagasti!G1377</f>
        <v>72.847999999999971</v>
      </c>
      <c r="F35" s="634">
        <f>Pagasti!G1378</f>
        <v>1.4280000000000002</v>
      </c>
      <c r="G35" s="634">
        <f>Pagasti!G1379</f>
        <v>71.419999999999987</v>
      </c>
      <c r="H35" s="634">
        <f>Pagasti!G1380</f>
        <v>0</v>
      </c>
      <c r="I35" s="635">
        <f>Pagasti!G1381</f>
        <v>0</v>
      </c>
      <c r="J35" s="636"/>
      <c r="K35" s="637"/>
      <c r="L35" s="638"/>
      <c r="M35" s="639"/>
      <c r="N35" s="640"/>
      <c r="O35" s="641"/>
      <c r="P35" s="642"/>
      <c r="Q35" s="639"/>
      <c r="R35" s="640"/>
      <c r="S35" s="639"/>
      <c r="T35" s="641">
        <f>VLOOKUP(C35,[1]Kopā!$C$9:$V$126,18,0)</f>
        <v>0</v>
      </c>
      <c r="U35" s="643"/>
      <c r="V35" s="644">
        <f>Pagasti!M1377</f>
        <v>18</v>
      </c>
      <c r="W35" s="645">
        <f>Pagasti!N1377</f>
        <v>126</v>
      </c>
    </row>
    <row r="36" spans="1:24">
      <c r="B36" s="527"/>
      <c r="C36" s="528" t="s">
        <v>3627</v>
      </c>
      <c r="D36" s="529">
        <f>SUM(D14:D35)+D10</f>
        <v>1584.7659999999998</v>
      </c>
      <c r="E36" s="529">
        <f>SUM(E14:E35)+E10</f>
        <v>1406.2539999999999</v>
      </c>
      <c r="F36" s="529">
        <f>SUM(F14:F35)</f>
        <v>67.843999999999994</v>
      </c>
      <c r="G36" s="529">
        <f>SUM(G14:G35)</f>
        <v>1264.9090000000001</v>
      </c>
      <c r="H36" s="529">
        <f>SUM(H14:H35)</f>
        <v>0</v>
      </c>
      <c r="I36" s="529">
        <f>SUM(I14:I35)</f>
        <v>73.501000000000005</v>
      </c>
      <c r="J36" s="529">
        <f>SUM(J14:J35)+J10</f>
        <v>178.51199999999992</v>
      </c>
      <c r="K36" s="530">
        <f t="shared" ref="K36:T36" si="3">SUM(K14:K35)+K10</f>
        <v>979488</v>
      </c>
      <c r="L36" s="529">
        <f t="shared" si="3"/>
        <v>118.586</v>
      </c>
      <c r="M36" s="530">
        <f t="shared" si="3"/>
        <v>739160</v>
      </c>
      <c r="N36" s="529">
        <f t="shared" si="3"/>
        <v>3.0189999999999997</v>
      </c>
      <c r="O36" s="530">
        <f t="shared" si="3"/>
        <v>17556</v>
      </c>
      <c r="P36" s="529">
        <f t="shared" si="3"/>
        <v>53.808000000000007</v>
      </c>
      <c r="Q36" s="530">
        <f t="shared" si="3"/>
        <v>212951</v>
      </c>
      <c r="R36" s="529">
        <f t="shared" si="3"/>
        <v>3.0989999999999998</v>
      </c>
      <c r="S36" s="530">
        <f t="shared" si="3"/>
        <v>9821</v>
      </c>
      <c r="T36" s="530">
        <f t="shared" si="3"/>
        <v>169095.69999999998</v>
      </c>
      <c r="U36" s="530">
        <f>SUM(U14:U35)+U10</f>
        <v>79910</v>
      </c>
      <c r="V36" s="531">
        <f>SUM(V14:V35)+V10</f>
        <v>1317.1000000000001</v>
      </c>
      <c r="W36" s="530">
        <f>SUM(W14:W35)+W10</f>
        <v>9398</v>
      </c>
    </row>
    <row r="37" spans="1:24">
      <c r="B37" s="500"/>
      <c r="C37" s="528"/>
      <c r="D37" s="532"/>
      <c r="E37" s="532"/>
      <c r="F37" s="533"/>
      <c r="G37" s="533"/>
      <c r="H37" s="534"/>
      <c r="I37" s="533"/>
      <c r="J37" s="532"/>
      <c r="K37" s="535"/>
      <c r="L37" s="532"/>
      <c r="M37" s="535"/>
      <c r="N37" s="532"/>
      <c r="O37" s="535"/>
      <c r="P37" s="532"/>
      <c r="Q37" s="535"/>
      <c r="R37" s="532"/>
      <c r="S37" s="535"/>
      <c r="T37" s="536"/>
      <c r="U37" s="536"/>
      <c r="V37" s="535"/>
      <c r="W37" s="535"/>
    </row>
    <row r="38" spans="1:24" ht="12.75" customHeight="1">
      <c r="A38" s="491"/>
      <c r="B38" s="492" t="s">
        <v>3628</v>
      </c>
      <c r="C38" s="493" t="s">
        <v>3639</v>
      </c>
      <c r="D38" s="494"/>
      <c r="E38" s="494"/>
      <c r="F38" s="495"/>
      <c r="G38" s="495"/>
      <c r="H38" s="496"/>
      <c r="I38" s="495"/>
      <c r="J38" s="495"/>
      <c r="K38" s="386"/>
      <c r="L38" s="386"/>
      <c r="M38" s="386"/>
      <c r="N38" s="376"/>
      <c r="O38" s="385"/>
      <c r="P38" s="376"/>
    </row>
    <row r="39" spans="1:24" ht="12.75" customHeight="1">
      <c r="A39" s="491"/>
      <c r="B39" s="492" t="s">
        <v>3629</v>
      </c>
      <c r="C39" s="493" t="s">
        <v>3630</v>
      </c>
      <c r="D39" s="493"/>
      <c r="E39" s="493"/>
      <c r="F39" s="493"/>
      <c r="G39" s="494"/>
      <c r="H39" s="493"/>
      <c r="I39" s="493"/>
      <c r="J39" s="493"/>
      <c r="K39" s="386"/>
      <c r="L39" s="497"/>
      <c r="M39" s="497"/>
      <c r="N39" s="376"/>
      <c r="O39" s="385"/>
      <c r="P39" s="376"/>
    </row>
    <row r="40" spans="1:24" ht="12.75" customHeight="1">
      <c r="A40" s="491"/>
      <c r="B40" s="492"/>
      <c r="C40" s="669" t="s">
        <v>3631</v>
      </c>
      <c r="D40" s="669"/>
      <c r="E40" s="669"/>
      <c r="F40" s="669"/>
      <c r="G40" s="669"/>
      <c r="H40" s="669"/>
      <c r="I40" s="669"/>
      <c r="J40" s="669"/>
      <c r="K40" s="386"/>
      <c r="L40" s="670" t="s">
        <v>3632</v>
      </c>
      <c r="M40" s="670"/>
      <c r="N40" s="376"/>
      <c r="O40" s="385"/>
      <c r="P40" s="376"/>
    </row>
    <row r="41" spans="1:24">
      <c r="A41" s="491"/>
      <c r="B41" s="492" t="s">
        <v>3628</v>
      </c>
      <c r="C41" s="494" t="s">
        <v>3633</v>
      </c>
      <c r="D41" s="494"/>
      <c r="E41" s="494"/>
      <c r="F41" s="495"/>
      <c r="G41" s="495"/>
      <c r="H41" s="496"/>
      <c r="I41" s="495"/>
      <c r="J41" s="495"/>
      <c r="K41" s="386"/>
      <c r="L41" s="386"/>
      <c r="M41" s="386"/>
      <c r="N41" s="376"/>
      <c r="O41" s="385"/>
      <c r="P41" s="376"/>
    </row>
    <row r="42" spans="1:24">
      <c r="A42" s="491"/>
      <c r="B42" s="492" t="s">
        <v>3634</v>
      </c>
      <c r="C42" s="493" t="s">
        <v>3638</v>
      </c>
      <c r="D42" s="493"/>
      <c r="E42" s="493"/>
      <c r="F42" s="493"/>
      <c r="G42" s="494"/>
      <c r="H42" s="493"/>
      <c r="I42" s="493"/>
      <c r="J42" s="493"/>
      <c r="K42" s="386"/>
      <c r="L42" s="497"/>
      <c r="M42" s="497"/>
      <c r="N42" s="376"/>
      <c r="O42" s="385"/>
      <c r="P42" s="376"/>
    </row>
    <row r="43" spans="1:24" ht="12.75" customHeight="1">
      <c r="A43" s="491"/>
      <c r="B43" s="492"/>
      <c r="C43" s="498"/>
      <c r="D43" s="498"/>
      <c r="E43" s="498"/>
      <c r="F43" s="498"/>
      <c r="G43" s="498"/>
      <c r="H43" s="498"/>
      <c r="I43" s="498"/>
      <c r="J43" s="498"/>
      <c r="K43" s="386"/>
      <c r="L43" s="670" t="s">
        <v>3632</v>
      </c>
      <c r="M43" s="670"/>
      <c r="N43" s="376"/>
      <c r="O43" s="385"/>
      <c r="P43" s="376"/>
    </row>
    <row r="44" spans="1:24">
      <c r="A44" s="491"/>
      <c r="B44" s="492" t="s">
        <v>3628</v>
      </c>
      <c r="C44" s="499" t="s">
        <v>3633</v>
      </c>
      <c r="D44" s="499"/>
      <c r="E44" s="494"/>
      <c r="F44" s="495"/>
      <c r="G44" s="495"/>
      <c r="H44" s="496"/>
      <c r="I44" s="495"/>
      <c r="J44" s="495"/>
      <c r="K44" s="386"/>
      <c r="L44" s="386"/>
      <c r="M44" s="386"/>
      <c r="N44" s="376"/>
      <c r="O44" s="385"/>
      <c r="P44" s="376"/>
    </row>
    <row r="45" spans="1:24">
      <c r="A45" s="491"/>
      <c r="B45" s="492" t="s">
        <v>3635</v>
      </c>
      <c r="C45" s="493" t="s">
        <v>3636</v>
      </c>
      <c r="D45" s="493"/>
      <c r="E45" s="493"/>
      <c r="F45" s="493"/>
      <c r="G45" s="494"/>
      <c r="H45" s="493"/>
      <c r="I45" s="493"/>
      <c r="J45" s="493"/>
      <c r="K45" s="386"/>
      <c r="L45" s="497"/>
      <c r="M45" s="497"/>
      <c r="N45" s="376"/>
      <c r="O45" s="385"/>
      <c r="P45" s="376"/>
    </row>
    <row r="46" spans="1:24">
      <c r="B46" s="500"/>
      <c r="C46" s="500"/>
      <c r="D46" s="500"/>
      <c r="E46" s="500"/>
      <c r="F46" s="500"/>
      <c r="G46" s="500"/>
      <c r="H46" s="500"/>
      <c r="I46" s="500"/>
      <c r="J46" s="500"/>
      <c r="K46" s="500"/>
      <c r="L46" s="670" t="s">
        <v>3632</v>
      </c>
      <c r="M46" s="670"/>
      <c r="N46" s="500"/>
      <c r="O46" s="500"/>
      <c r="P46" s="500"/>
      <c r="Q46" s="500"/>
      <c r="R46" s="500"/>
      <c r="S46" s="500"/>
      <c r="T46" s="500"/>
      <c r="U46" s="500"/>
      <c r="V46" s="500"/>
      <c r="W46" s="500"/>
    </row>
    <row r="47" spans="1:24">
      <c r="B47" s="500"/>
      <c r="C47" s="500"/>
      <c r="D47" s="500"/>
      <c r="E47" s="500"/>
      <c r="F47" s="500"/>
      <c r="G47" s="500"/>
      <c r="H47" s="500"/>
      <c r="I47" s="500"/>
      <c r="J47" s="500"/>
      <c r="K47" s="500"/>
      <c r="L47" s="500"/>
      <c r="M47" s="500"/>
      <c r="N47" s="500"/>
      <c r="O47" s="500"/>
      <c r="P47" s="500"/>
      <c r="Q47" s="500"/>
      <c r="R47" s="500"/>
      <c r="S47" s="500"/>
      <c r="T47" s="500"/>
      <c r="U47" s="500"/>
      <c r="V47" s="500"/>
      <c r="W47" s="500"/>
    </row>
    <row r="48" spans="1:24">
      <c r="B48" s="500"/>
      <c r="C48" s="500"/>
      <c r="D48" s="500"/>
      <c r="E48" s="500"/>
      <c r="F48" s="500"/>
      <c r="G48" s="500"/>
      <c r="H48" s="500"/>
      <c r="I48" s="500"/>
      <c r="J48" s="500"/>
      <c r="K48" s="500"/>
      <c r="L48" s="500"/>
      <c r="M48" s="500"/>
      <c r="N48" s="500"/>
      <c r="O48" s="500"/>
      <c r="P48" s="500"/>
      <c r="Q48" s="500"/>
      <c r="R48" s="500"/>
      <c r="S48" s="500"/>
      <c r="T48" s="500"/>
      <c r="U48" s="500"/>
      <c r="V48" s="500"/>
      <c r="W48" s="500"/>
    </row>
    <row r="49" spans="2:23">
      <c r="B49" s="500"/>
      <c r="C49" s="500"/>
      <c r="D49" s="500"/>
      <c r="E49" s="500"/>
      <c r="F49" s="500"/>
      <c r="G49" s="500"/>
      <c r="H49" s="500"/>
      <c r="I49" s="500"/>
      <c r="J49" s="500"/>
      <c r="K49" s="500"/>
      <c r="L49" s="500"/>
      <c r="M49" s="500"/>
      <c r="N49" s="500"/>
      <c r="O49" s="500"/>
      <c r="P49" s="500"/>
      <c r="Q49" s="500"/>
      <c r="R49" s="500"/>
      <c r="S49" s="500"/>
      <c r="T49" s="500"/>
      <c r="U49" s="500"/>
      <c r="V49" s="500"/>
      <c r="W49" s="500"/>
    </row>
    <row r="50" spans="2:23">
      <c r="B50" s="500"/>
      <c r="C50" s="500"/>
      <c r="D50" s="500"/>
      <c r="E50" s="500"/>
      <c r="F50" s="500"/>
      <c r="G50" s="500"/>
      <c r="H50" s="500"/>
      <c r="I50" s="500"/>
      <c r="J50" s="500"/>
      <c r="K50" s="500"/>
      <c r="L50" s="500"/>
      <c r="M50" s="500"/>
      <c r="N50" s="500"/>
      <c r="O50" s="500"/>
      <c r="P50" s="500"/>
      <c r="Q50" s="500"/>
      <c r="R50" s="500"/>
      <c r="S50" s="500"/>
      <c r="T50" s="500"/>
      <c r="U50" s="500"/>
      <c r="V50" s="500"/>
      <c r="W50" s="500"/>
    </row>
    <row r="51" spans="2:23">
      <c r="B51" s="500"/>
      <c r="C51" s="500"/>
      <c r="D51" s="500"/>
      <c r="E51" s="500"/>
      <c r="F51" s="500"/>
      <c r="G51" s="500"/>
      <c r="H51" s="500"/>
      <c r="I51" s="500"/>
      <c r="J51" s="500"/>
      <c r="K51" s="500"/>
      <c r="L51" s="500"/>
      <c r="M51" s="500"/>
      <c r="N51" s="500"/>
      <c r="O51" s="500"/>
      <c r="P51" s="500"/>
      <c r="Q51" s="500"/>
      <c r="R51" s="500"/>
      <c r="S51" s="500"/>
      <c r="T51" s="500"/>
      <c r="U51" s="500"/>
      <c r="V51" s="500"/>
      <c r="W51" s="500"/>
    </row>
    <row r="52" spans="2:23">
      <c r="B52" s="500"/>
      <c r="C52" s="500"/>
      <c r="D52" s="500"/>
      <c r="E52" s="500"/>
      <c r="F52" s="500"/>
      <c r="G52" s="500"/>
      <c r="H52" s="500"/>
      <c r="I52" s="500"/>
      <c r="J52" s="500"/>
      <c r="K52" s="500"/>
      <c r="L52" s="500"/>
      <c r="M52" s="500"/>
      <c r="N52" s="500"/>
      <c r="O52" s="500"/>
      <c r="P52" s="500"/>
      <c r="Q52" s="500"/>
      <c r="R52" s="500"/>
      <c r="S52" s="500"/>
      <c r="T52" s="500"/>
      <c r="U52" s="500"/>
      <c r="V52" s="500"/>
      <c r="W52" s="500"/>
    </row>
    <row r="53" spans="2:23">
      <c r="B53" s="500"/>
      <c r="C53" s="500"/>
      <c r="D53" s="500"/>
      <c r="E53" s="500"/>
      <c r="F53" s="500"/>
      <c r="G53" s="500"/>
      <c r="H53" s="500"/>
      <c r="I53" s="500"/>
      <c r="J53" s="500"/>
      <c r="K53" s="500"/>
      <c r="L53" s="500"/>
      <c r="M53" s="500"/>
      <c r="N53" s="500"/>
      <c r="O53" s="500"/>
      <c r="P53" s="500"/>
      <c r="Q53" s="500"/>
      <c r="R53" s="500"/>
      <c r="S53" s="500"/>
      <c r="T53" s="500"/>
      <c r="U53" s="500"/>
      <c r="V53" s="500"/>
      <c r="W53" s="500"/>
    </row>
    <row r="54" spans="2:23">
      <c r="B54" s="500"/>
      <c r="C54" s="500"/>
      <c r="D54" s="500"/>
      <c r="E54" s="500"/>
      <c r="F54" s="500"/>
      <c r="G54" s="500"/>
      <c r="H54" s="500"/>
      <c r="I54" s="500"/>
      <c r="J54" s="500"/>
      <c r="K54" s="500"/>
      <c r="L54" s="500"/>
      <c r="M54" s="500"/>
      <c r="N54" s="500"/>
      <c r="O54" s="500"/>
      <c r="P54" s="500"/>
      <c r="Q54" s="500"/>
      <c r="R54" s="500"/>
      <c r="S54" s="500"/>
      <c r="T54" s="500"/>
      <c r="U54" s="500"/>
      <c r="V54" s="500"/>
      <c r="W54" s="500"/>
    </row>
    <row r="55" spans="2:23">
      <c r="B55" s="500"/>
      <c r="C55" s="500"/>
      <c r="D55" s="500"/>
      <c r="E55" s="500"/>
      <c r="F55" s="500"/>
      <c r="G55" s="500"/>
      <c r="H55" s="500"/>
      <c r="I55" s="500"/>
      <c r="J55" s="500"/>
      <c r="K55" s="500"/>
      <c r="L55" s="500"/>
      <c r="M55" s="500"/>
      <c r="N55" s="500"/>
      <c r="O55" s="500"/>
      <c r="P55" s="500"/>
      <c r="Q55" s="500"/>
      <c r="R55" s="500"/>
      <c r="S55" s="500"/>
      <c r="T55" s="500"/>
      <c r="U55" s="500"/>
      <c r="V55" s="500"/>
      <c r="W55" s="500"/>
    </row>
    <row r="56" spans="2:23">
      <c r="B56" s="500"/>
      <c r="C56" s="500"/>
      <c r="D56" s="500"/>
      <c r="E56" s="500"/>
      <c r="F56" s="500"/>
      <c r="G56" s="500"/>
      <c r="H56" s="500"/>
      <c r="I56" s="500"/>
      <c r="J56" s="500"/>
      <c r="K56" s="500"/>
      <c r="L56" s="500"/>
      <c r="M56" s="500"/>
      <c r="N56" s="500"/>
      <c r="O56" s="500"/>
      <c r="P56" s="500"/>
      <c r="Q56" s="500"/>
      <c r="R56" s="500"/>
      <c r="S56" s="500"/>
      <c r="T56" s="500"/>
      <c r="U56" s="500"/>
      <c r="V56" s="500"/>
      <c r="W56" s="500"/>
    </row>
    <row r="57" spans="2:23">
      <c r="B57" s="500"/>
      <c r="C57" s="500"/>
      <c r="D57" s="500"/>
      <c r="E57" s="500"/>
      <c r="F57" s="500"/>
      <c r="G57" s="500"/>
      <c r="H57" s="500"/>
      <c r="I57" s="500"/>
      <c r="J57" s="500"/>
      <c r="K57" s="500"/>
      <c r="L57" s="500"/>
      <c r="M57" s="500"/>
      <c r="N57" s="500"/>
      <c r="O57" s="500"/>
      <c r="P57" s="500"/>
      <c r="Q57" s="500"/>
      <c r="R57" s="500"/>
      <c r="S57" s="500"/>
      <c r="T57" s="500"/>
      <c r="U57" s="500"/>
      <c r="V57" s="500"/>
      <c r="W57" s="500"/>
    </row>
    <row r="58" spans="2:23">
      <c r="B58" s="500"/>
      <c r="C58" s="500"/>
      <c r="D58" s="500"/>
      <c r="E58" s="500"/>
      <c r="F58" s="500"/>
      <c r="G58" s="500"/>
      <c r="H58" s="500"/>
      <c r="I58" s="500"/>
      <c r="J58" s="500"/>
      <c r="K58" s="500"/>
      <c r="L58" s="500"/>
      <c r="M58" s="500"/>
      <c r="N58" s="500"/>
      <c r="O58" s="500"/>
      <c r="P58" s="500"/>
      <c r="Q58" s="500"/>
      <c r="R58" s="500"/>
      <c r="S58" s="500"/>
      <c r="T58" s="500"/>
      <c r="U58" s="500"/>
      <c r="V58" s="500"/>
      <c r="W58" s="500"/>
    </row>
    <row r="59" spans="2:23">
      <c r="B59" s="500"/>
      <c r="C59" s="500"/>
      <c r="D59" s="500"/>
      <c r="E59" s="500"/>
      <c r="F59" s="500"/>
      <c r="G59" s="500"/>
      <c r="H59" s="500"/>
      <c r="I59" s="500"/>
      <c r="J59" s="500"/>
      <c r="K59" s="500"/>
      <c r="L59" s="500"/>
      <c r="M59" s="500"/>
      <c r="N59" s="500"/>
      <c r="O59" s="500"/>
      <c r="P59" s="500"/>
      <c r="Q59" s="500"/>
      <c r="R59" s="500"/>
      <c r="S59" s="500"/>
      <c r="T59" s="500"/>
      <c r="U59" s="500"/>
      <c r="V59" s="500"/>
      <c r="W59" s="500"/>
    </row>
    <row r="60" spans="2:23">
      <c r="B60" s="500"/>
      <c r="C60" s="500"/>
      <c r="D60" s="500"/>
      <c r="E60" s="500"/>
      <c r="F60" s="500"/>
      <c r="G60" s="500"/>
      <c r="H60" s="500"/>
      <c r="I60" s="500"/>
      <c r="J60" s="500"/>
      <c r="K60" s="500"/>
      <c r="L60" s="500"/>
      <c r="M60" s="500"/>
      <c r="N60" s="500"/>
      <c r="O60" s="500"/>
      <c r="P60" s="500"/>
      <c r="Q60" s="500"/>
      <c r="R60" s="500"/>
      <c r="S60" s="500"/>
      <c r="T60" s="500"/>
      <c r="U60" s="500"/>
      <c r="V60" s="500"/>
      <c r="W60" s="500"/>
    </row>
    <row r="61" spans="2:23">
      <c r="B61" s="500"/>
      <c r="C61" s="500"/>
      <c r="D61" s="500"/>
      <c r="E61" s="500"/>
      <c r="F61" s="500"/>
      <c r="G61" s="500"/>
      <c r="H61" s="500"/>
      <c r="I61" s="500"/>
      <c r="J61" s="500"/>
      <c r="K61" s="500"/>
      <c r="L61" s="500"/>
      <c r="M61" s="500"/>
      <c r="N61" s="500"/>
      <c r="O61" s="500"/>
      <c r="P61" s="500"/>
      <c r="Q61" s="500"/>
      <c r="R61" s="500"/>
      <c r="S61" s="500"/>
      <c r="T61" s="500"/>
      <c r="U61" s="500"/>
      <c r="V61" s="500"/>
      <c r="W61" s="500"/>
    </row>
    <row r="62" spans="2:23">
      <c r="B62" s="500"/>
      <c r="C62" s="500"/>
      <c r="D62" s="500"/>
      <c r="E62" s="500"/>
      <c r="F62" s="500"/>
      <c r="G62" s="500"/>
      <c r="H62" s="500"/>
      <c r="I62" s="500"/>
      <c r="J62" s="500"/>
      <c r="K62" s="500"/>
      <c r="L62" s="500"/>
      <c r="M62" s="500"/>
      <c r="N62" s="500"/>
      <c r="O62" s="500"/>
      <c r="P62" s="500"/>
      <c r="Q62" s="500"/>
      <c r="R62" s="500"/>
      <c r="S62" s="500"/>
      <c r="T62" s="500"/>
      <c r="U62" s="500"/>
      <c r="V62" s="500"/>
      <c r="W62" s="500"/>
    </row>
    <row r="63" spans="2:23">
      <c r="B63" s="500"/>
      <c r="C63" s="500"/>
      <c r="D63" s="500"/>
      <c r="E63" s="500"/>
      <c r="F63" s="500"/>
      <c r="G63" s="500"/>
      <c r="H63" s="500"/>
      <c r="I63" s="500"/>
      <c r="J63" s="500"/>
      <c r="K63" s="500"/>
      <c r="L63" s="500"/>
      <c r="M63" s="500"/>
      <c r="N63" s="500"/>
      <c r="O63" s="500"/>
      <c r="P63" s="500"/>
      <c r="Q63" s="500"/>
      <c r="R63" s="500"/>
      <c r="S63" s="500"/>
      <c r="T63" s="500"/>
      <c r="U63" s="500"/>
      <c r="V63" s="500"/>
      <c r="W63" s="500"/>
    </row>
    <row r="64" spans="2:23">
      <c r="B64" s="500"/>
      <c r="C64" s="500"/>
      <c r="D64" s="500"/>
      <c r="E64" s="500"/>
      <c r="F64" s="500"/>
      <c r="G64" s="500"/>
      <c r="H64" s="500"/>
      <c r="I64" s="500"/>
      <c r="J64" s="500"/>
      <c r="K64" s="500"/>
      <c r="L64" s="500"/>
      <c r="M64" s="500"/>
      <c r="N64" s="500"/>
      <c r="O64" s="500"/>
      <c r="P64" s="500"/>
      <c r="Q64" s="500"/>
      <c r="R64" s="500"/>
      <c r="S64" s="500"/>
      <c r="T64" s="500"/>
      <c r="U64" s="500"/>
      <c r="V64" s="500"/>
      <c r="W64" s="500"/>
    </row>
    <row r="65" spans="2:23">
      <c r="B65" s="500"/>
      <c r="C65" s="500"/>
      <c r="D65" s="500"/>
      <c r="E65" s="500"/>
      <c r="F65" s="500"/>
      <c r="G65" s="500"/>
      <c r="H65" s="500"/>
      <c r="I65" s="500"/>
      <c r="J65" s="500"/>
      <c r="K65" s="500"/>
      <c r="L65" s="500"/>
      <c r="M65" s="500"/>
      <c r="N65" s="500"/>
      <c r="O65" s="500"/>
      <c r="P65" s="500"/>
      <c r="Q65" s="500"/>
      <c r="R65" s="500"/>
      <c r="S65" s="500"/>
      <c r="T65" s="500"/>
      <c r="U65" s="500"/>
      <c r="V65" s="500"/>
      <c r="W65" s="500"/>
    </row>
    <row r="66" spans="2:23">
      <c r="B66" s="500"/>
      <c r="C66" s="500"/>
      <c r="D66" s="500"/>
      <c r="E66" s="500"/>
      <c r="F66" s="500"/>
      <c r="G66" s="500"/>
      <c r="H66" s="500"/>
      <c r="I66" s="500"/>
      <c r="J66" s="500"/>
      <c r="K66" s="500"/>
      <c r="L66" s="500"/>
      <c r="M66" s="500"/>
      <c r="N66" s="500"/>
      <c r="O66" s="500"/>
      <c r="P66" s="500"/>
      <c r="Q66" s="500"/>
      <c r="R66" s="500"/>
      <c r="S66" s="500"/>
      <c r="T66" s="500"/>
      <c r="U66" s="500"/>
      <c r="V66" s="500"/>
      <c r="W66" s="500"/>
    </row>
    <row r="67" spans="2:23">
      <c r="B67" s="500"/>
      <c r="C67" s="500"/>
      <c r="D67" s="500"/>
      <c r="E67" s="500"/>
      <c r="F67" s="500"/>
      <c r="G67" s="500"/>
      <c r="H67" s="500"/>
      <c r="I67" s="500"/>
      <c r="J67" s="500"/>
      <c r="K67" s="500"/>
      <c r="L67" s="500"/>
      <c r="M67" s="500"/>
      <c r="N67" s="500"/>
      <c r="O67" s="500"/>
      <c r="P67" s="500"/>
      <c r="Q67" s="500"/>
      <c r="R67" s="500"/>
      <c r="S67" s="500"/>
      <c r="T67" s="500"/>
      <c r="U67" s="500"/>
      <c r="V67" s="500"/>
      <c r="W67" s="500"/>
    </row>
    <row r="68" spans="2:23">
      <c r="B68" s="500"/>
      <c r="C68" s="500"/>
      <c r="D68" s="500"/>
      <c r="E68" s="500"/>
      <c r="F68" s="500"/>
      <c r="G68" s="500"/>
      <c r="H68" s="500"/>
      <c r="I68" s="500"/>
      <c r="J68" s="500"/>
      <c r="K68" s="500"/>
      <c r="L68" s="500"/>
      <c r="M68" s="500"/>
      <c r="N68" s="500"/>
      <c r="O68" s="500"/>
      <c r="P68" s="500"/>
      <c r="Q68" s="500"/>
      <c r="R68" s="500"/>
      <c r="S68" s="500"/>
      <c r="T68" s="500"/>
      <c r="U68" s="500"/>
      <c r="V68" s="500"/>
      <c r="W68" s="500"/>
    </row>
    <row r="69" spans="2:23">
      <c r="B69" s="500"/>
      <c r="C69" s="500"/>
      <c r="D69" s="500"/>
      <c r="E69" s="500"/>
      <c r="F69" s="500"/>
      <c r="G69" s="500"/>
      <c r="H69" s="500"/>
      <c r="I69" s="500"/>
      <c r="J69" s="500"/>
      <c r="K69" s="500"/>
      <c r="L69" s="500"/>
      <c r="M69" s="500"/>
      <c r="N69" s="500"/>
      <c r="O69" s="500"/>
      <c r="P69" s="500"/>
      <c r="Q69" s="500"/>
      <c r="R69" s="500"/>
      <c r="S69" s="500"/>
      <c r="T69" s="500"/>
      <c r="U69" s="500"/>
      <c r="V69" s="500"/>
      <c r="W69" s="500"/>
    </row>
    <row r="70" spans="2:23">
      <c r="B70" s="500"/>
      <c r="C70" s="500"/>
      <c r="D70" s="500"/>
      <c r="E70" s="500"/>
      <c r="F70" s="500"/>
      <c r="G70" s="500"/>
      <c r="H70" s="500"/>
      <c r="I70" s="500"/>
      <c r="J70" s="500"/>
      <c r="K70" s="500"/>
      <c r="L70" s="500"/>
      <c r="M70" s="500"/>
      <c r="N70" s="500"/>
      <c r="O70" s="500"/>
      <c r="P70" s="500"/>
      <c r="Q70" s="500"/>
      <c r="R70" s="500"/>
      <c r="S70" s="500"/>
      <c r="T70" s="500"/>
      <c r="U70" s="500"/>
      <c r="V70" s="500"/>
      <c r="W70" s="500"/>
    </row>
    <row r="71" spans="2:23">
      <c r="B71" s="500"/>
      <c r="C71" s="500"/>
      <c r="D71" s="500"/>
      <c r="E71" s="500"/>
      <c r="F71" s="500"/>
      <c r="G71" s="500"/>
      <c r="H71" s="500"/>
      <c r="I71" s="500"/>
      <c r="J71" s="500"/>
      <c r="K71" s="500"/>
      <c r="L71" s="500"/>
      <c r="M71" s="500"/>
      <c r="N71" s="500"/>
      <c r="O71" s="500"/>
      <c r="P71" s="500"/>
      <c r="Q71" s="500"/>
      <c r="R71" s="500"/>
      <c r="S71" s="500"/>
      <c r="T71" s="500"/>
      <c r="U71" s="500"/>
      <c r="V71" s="500"/>
      <c r="W71" s="500"/>
    </row>
    <row r="72" spans="2:23">
      <c r="B72" s="500"/>
      <c r="C72" s="500"/>
      <c r="D72" s="500"/>
      <c r="E72" s="500"/>
      <c r="F72" s="500"/>
      <c r="G72" s="500"/>
      <c r="H72" s="500"/>
      <c r="I72" s="500"/>
      <c r="J72" s="500"/>
      <c r="K72" s="500"/>
      <c r="L72" s="500"/>
      <c r="M72" s="500"/>
      <c r="N72" s="500"/>
      <c r="O72" s="500"/>
      <c r="P72" s="500"/>
      <c r="Q72" s="500"/>
      <c r="R72" s="500"/>
      <c r="S72" s="500"/>
      <c r="T72" s="500"/>
      <c r="U72" s="500"/>
      <c r="V72" s="500"/>
      <c r="W72" s="500"/>
    </row>
    <row r="73" spans="2:23">
      <c r="B73" s="500"/>
      <c r="C73" s="500"/>
      <c r="D73" s="500"/>
      <c r="E73" s="500"/>
      <c r="F73" s="500"/>
      <c r="G73" s="500"/>
      <c r="H73" s="500"/>
      <c r="I73" s="500"/>
      <c r="J73" s="500"/>
      <c r="K73" s="500"/>
      <c r="L73" s="500"/>
      <c r="M73" s="500"/>
      <c r="N73" s="500"/>
      <c r="O73" s="500"/>
      <c r="P73" s="500"/>
      <c r="Q73" s="500"/>
      <c r="R73" s="500"/>
      <c r="S73" s="500"/>
      <c r="T73" s="500"/>
      <c r="U73" s="500"/>
      <c r="V73" s="500"/>
      <c r="W73" s="500"/>
    </row>
    <row r="74" spans="2:23">
      <c r="B74" s="500"/>
      <c r="C74" s="500"/>
      <c r="D74" s="500"/>
      <c r="E74" s="500"/>
      <c r="F74" s="500"/>
      <c r="G74" s="500"/>
      <c r="H74" s="500"/>
      <c r="I74" s="500"/>
      <c r="J74" s="500"/>
      <c r="K74" s="500"/>
      <c r="L74" s="500"/>
      <c r="M74" s="500"/>
      <c r="N74" s="500"/>
      <c r="O74" s="500"/>
      <c r="P74" s="500"/>
      <c r="Q74" s="500"/>
      <c r="R74" s="500"/>
      <c r="S74" s="500"/>
      <c r="T74" s="500"/>
      <c r="U74" s="500"/>
      <c r="V74" s="500"/>
      <c r="W74" s="500"/>
    </row>
    <row r="75" spans="2:23">
      <c r="B75" s="500"/>
      <c r="C75" s="500"/>
      <c r="D75" s="500"/>
      <c r="E75" s="500"/>
      <c r="F75" s="500"/>
      <c r="G75" s="500"/>
      <c r="H75" s="500"/>
      <c r="I75" s="500"/>
      <c r="J75" s="500"/>
      <c r="K75" s="500"/>
      <c r="L75" s="500"/>
      <c r="M75" s="500"/>
      <c r="N75" s="500"/>
      <c r="O75" s="500"/>
      <c r="P75" s="500"/>
      <c r="Q75" s="500"/>
      <c r="R75" s="500"/>
      <c r="S75" s="500"/>
      <c r="T75" s="500"/>
      <c r="U75" s="500"/>
      <c r="V75" s="500"/>
      <c r="W75" s="500"/>
    </row>
    <row r="76" spans="2:23">
      <c r="B76" s="500"/>
      <c r="C76" s="500"/>
      <c r="D76" s="500"/>
      <c r="E76" s="500"/>
      <c r="F76" s="500"/>
      <c r="G76" s="500"/>
      <c r="H76" s="500"/>
      <c r="I76" s="500"/>
      <c r="J76" s="500"/>
      <c r="K76" s="500"/>
      <c r="L76" s="500"/>
      <c r="M76" s="500"/>
      <c r="N76" s="500"/>
      <c r="O76" s="500"/>
      <c r="P76" s="500"/>
      <c r="Q76" s="500"/>
      <c r="R76" s="500"/>
      <c r="S76" s="500"/>
      <c r="T76" s="500"/>
      <c r="U76" s="500"/>
      <c r="V76" s="500"/>
      <c r="W76" s="500"/>
    </row>
    <row r="77" spans="2:23"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500"/>
      <c r="S77" s="500"/>
      <c r="T77" s="500"/>
      <c r="U77" s="500"/>
      <c r="V77" s="500"/>
      <c r="W77" s="500"/>
    </row>
    <row r="78" spans="2:23">
      <c r="B78" s="500"/>
      <c r="C78" s="500"/>
      <c r="D78" s="500"/>
      <c r="E78" s="500"/>
      <c r="F78" s="500"/>
      <c r="G78" s="500"/>
      <c r="H78" s="500"/>
      <c r="I78" s="500"/>
      <c r="J78" s="500"/>
      <c r="K78" s="500"/>
      <c r="L78" s="500"/>
      <c r="M78" s="500"/>
      <c r="N78" s="500"/>
      <c r="O78" s="500"/>
      <c r="P78" s="500"/>
      <c r="Q78" s="500"/>
      <c r="R78" s="500"/>
      <c r="S78" s="500"/>
      <c r="T78" s="500"/>
      <c r="U78" s="500"/>
      <c r="V78" s="500"/>
      <c r="W78" s="500"/>
    </row>
    <row r="79" spans="2:23">
      <c r="B79" s="500"/>
      <c r="C79" s="500"/>
      <c r="D79" s="500"/>
      <c r="E79" s="500"/>
      <c r="F79" s="500"/>
      <c r="G79" s="500"/>
      <c r="H79" s="500"/>
      <c r="I79" s="500"/>
      <c r="J79" s="500"/>
      <c r="K79" s="500"/>
      <c r="L79" s="500"/>
      <c r="M79" s="500"/>
      <c r="N79" s="500"/>
      <c r="O79" s="500"/>
      <c r="P79" s="500"/>
      <c r="Q79" s="500"/>
      <c r="R79" s="500"/>
      <c r="S79" s="500"/>
      <c r="T79" s="500"/>
      <c r="U79" s="500"/>
      <c r="V79" s="500"/>
      <c r="W79" s="500"/>
    </row>
    <row r="80" spans="2:23">
      <c r="B80" s="500"/>
      <c r="C80" s="500"/>
      <c r="D80" s="500"/>
      <c r="E80" s="500"/>
      <c r="F80" s="500"/>
      <c r="G80" s="500"/>
      <c r="H80" s="500"/>
      <c r="I80" s="500"/>
      <c r="J80" s="500"/>
      <c r="K80" s="500"/>
      <c r="L80" s="500"/>
      <c r="M80" s="500"/>
      <c r="N80" s="500"/>
      <c r="O80" s="500"/>
      <c r="P80" s="500"/>
      <c r="Q80" s="500"/>
      <c r="R80" s="500"/>
      <c r="S80" s="500"/>
      <c r="T80" s="500"/>
      <c r="U80" s="500"/>
      <c r="V80" s="500"/>
      <c r="W80" s="500"/>
    </row>
    <row r="81" spans="2:23">
      <c r="B81" s="500"/>
      <c r="C81" s="500"/>
      <c r="D81" s="500"/>
      <c r="E81" s="500"/>
      <c r="F81" s="500"/>
      <c r="G81" s="500"/>
      <c r="H81" s="500"/>
      <c r="I81" s="500"/>
      <c r="J81" s="500"/>
      <c r="K81" s="500"/>
      <c r="L81" s="500"/>
      <c r="M81" s="500"/>
      <c r="N81" s="500"/>
      <c r="O81" s="500"/>
      <c r="P81" s="500"/>
      <c r="Q81" s="500"/>
      <c r="R81" s="500"/>
      <c r="S81" s="500"/>
      <c r="T81" s="500"/>
      <c r="U81" s="500"/>
      <c r="V81" s="500"/>
      <c r="W81" s="500"/>
    </row>
    <row r="82" spans="2:23">
      <c r="B82" s="500"/>
      <c r="C82" s="500"/>
      <c r="D82" s="500"/>
      <c r="E82" s="500"/>
      <c r="F82" s="500"/>
      <c r="G82" s="500"/>
      <c r="H82" s="500"/>
      <c r="I82" s="500"/>
      <c r="J82" s="500"/>
      <c r="K82" s="500"/>
      <c r="L82" s="500"/>
      <c r="M82" s="500"/>
      <c r="N82" s="500"/>
      <c r="O82" s="500"/>
      <c r="P82" s="500"/>
      <c r="Q82" s="500"/>
      <c r="R82" s="500"/>
      <c r="S82" s="500"/>
      <c r="T82" s="500"/>
      <c r="U82" s="500"/>
      <c r="V82" s="500"/>
      <c r="W82" s="500"/>
    </row>
    <row r="83" spans="2:23">
      <c r="B83" s="500"/>
      <c r="C83" s="500"/>
      <c r="D83" s="500"/>
      <c r="E83" s="500"/>
      <c r="F83" s="500"/>
      <c r="G83" s="500"/>
      <c r="H83" s="500"/>
      <c r="I83" s="500"/>
      <c r="J83" s="500"/>
      <c r="K83" s="500"/>
      <c r="L83" s="500"/>
      <c r="M83" s="500"/>
      <c r="N83" s="500"/>
      <c r="O83" s="500"/>
      <c r="P83" s="500"/>
      <c r="Q83" s="500"/>
      <c r="R83" s="500"/>
      <c r="S83" s="500"/>
      <c r="T83" s="500"/>
      <c r="U83" s="500"/>
      <c r="V83" s="500"/>
      <c r="W83" s="500"/>
    </row>
    <row r="84" spans="2:23">
      <c r="B84" s="500"/>
      <c r="C84" s="500"/>
      <c r="D84" s="500"/>
      <c r="E84" s="500"/>
      <c r="F84" s="500"/>
      <c r="G84" s="500"/>
      <c r="H84" s="500"/>
      <c r="I84" s="500"/>
      <c r="J84" s="500"/>
      <c r="K84" s="500"/>
      <c r="L84" s="500"/>
      <c r="M84" s="500"/>
      <c r="N84" s="500"/>
      <c r="O84" s="500"/>
      <c r="P84" s="500"/>
      <c r="Q84" s="500"/>
      <c r="R84" s="500"/>
      <c r="S84" s="500"/>
      <c r="T84" s="500"/>
      <c r="U84" s="500"/>
      <c r="V84" s="500"/>
      <c r="W84" s="500"/>
    </row>
    <row r="85" spans="2:23">
      <c r="B85" s="500"/>
      <c r="C85" s="500"/>
      <c r="D85" s="500"/>
      <c r="E85" s="500"/>
      <c r="F85" s="500"/>
      <c r="G85" s="500"/>
      <c r="H85" s="500"/>
      <c r="I85" s="500"/>
      <c r="J85" s="500"/>
      <c r="K85" s="500"/>
      <c r="L85" s="500"/>
      <c r="M85" s="500"/>
      <c r="N85" s="500"/>
      <c r="O85" s="500"/>
      <c r="P85" s="500"/>
      <c r="Q85" s="500"/>
      <c r="R85" s="500"/>
      <c r="S85" s="500"/>
      <c r="T85" s="500"/>
      <c r="U85" s="500"/>
      <c r="V85" s="500"/>
      <c r="W85" s="500"/>
    </row>
    <row r="86" spans="2:23">
      <c r="B86" s="500"/>
      <c r="C86" s="500"/>
      <c r="D86" s="500"/>
      <c r="E86" s="500"/>
      <c r="F86" s="500"/>
      <c r="G86" s="500"/>
      <c r="H86" s="500"/>
      <c r="I86" s="500"/>
      <c r="J86" s="500"/>
      <c r="K86" s="500"/>
      <c r="L86" s="500"/>
      <c r="M86" s="500"/>
      <c r="N86" s="500"/>
      <c r="O86" s="500"/>
      <c r="P86" s="500"/>
      <c r="Q86" s="500"/>
      <c r="R86" s="500"/>
      <c r="S86" s="500"/>
      <c r="T86" s="500"/>
      <c r="U86" s="500"/>
      <c r="V86" s="500"/>
      <c r="W86" s="500"/>
    </row>
    <row r="87" spans="2:23">
      <c r="B87" s="500"/>
      <c r="C87" s="500"/>
      <c r="D87" s="500"/>
      <c r="E87" s="500"/>
      <c r="F87" s="500"/>
      <c r="G87" s="500"/>
      <c r="H87" s="500"/>
      <c r="I87" s="500"/>
      <c r="J87" s="500"/>
      <c r="K87" s="500"/>
      <c r="L87" s="500"/>
      <c r="M87" s="500"/>
      <c r="N87" s="500"/>
      <c r="O87" s="500"/>
      <c r="P87" s="500"/>
      <c r="Q87" s="500"/>
      <c r="R87" s="500"/>
      <c r="S87" s="500"/>
      <c r="T87" s="500"/>
      <c r="U87" s="500"/>
      <c r="V87" s="500"/>
      <c r="W87" s="500"/>
    </row>
    <row r="88" spans="2:23">
      <c r="B88" s="500"/>
      <c r="C88" s="500"/>
      <c r="D88" s="500"/>
      <c r="E88" s="500"/>
      <c r="F88" s="500"/>
      <c r="G88" s="500"/>
      <c r="H88" s="500"/>
      <c r="I88" s="500"/>
      <c r="J88" s="500"/>
      <c r="K88" s="500"/>
      <c r="L88" s="500"/>
      <c r="M88" s="500"/>
      <c r="N88" s="500"/>
      <c r="O88" s="500"/>
      <c r="P88" s="500"/>
      <c r="Q88" s="500"/>
      <c r="R88" s="500"/>
      <c r="S88" s="500"/>
      <c r="T88" s="500"/>
      <c r="U88" s="500"/>
      <c r="V88" s="500"/>
      <c r="W88" s="500"/>
    </row>
    <row r="89" spans="2:23">
      <c r="B89" s="500"/>
      <c r="C89" s="500"/>
      <c r="D89" s="500"/>
      <c r="E89" s="500"/>
      <c r="F89" s="500"/>
      <c r="G89" s="500"/>
      <c r="H89" s="500"/>
      <c r="I89" s="500"/>
      <c r="J89" s="500"/>
      <c r="K89" s="500"/>
      <c r="L89" s="500"/>
      <c r="M89" s="500"/>
      <c r="N89" s="500"/>
      <c r="O89" s="500"/>
      <c r="P89" s="500"/>
      <c r="Q89" s="500"/>
      <c r="R89" s="500"/>
      <c r="S89" s="500"/>
      <c r="T89" s="500"/>
      <c r="U89" s="500"/>
      <c r="V89" s="500"/>
      <c r="W89" s="500"/>
    </row>
    <row r="90" spans="2:23">
      <c r="B90" s="500"/>
      <c r="C90" s="500"/>
      <c r="D90" s="500"/>
      <c r="E90" s="500"/>
      <c r="F90" s="500"/>
      <c r="G90" s="500"/>
      <c r="H90" s="500"/>
      <c r="I90" s="500"/>
      <c r="J90" s="500"/>
      <c r="K90" s="500"/>
      <c r="L90" s="500"/>
      <c r="M90" s="500"/>
      <c r="N90" s="500"/>
      <c r="O90" s="500"/>
      <c r="P90" s="500"/>
      <c r="Q90" s="500"/>
      <c r="R90" s="500"/>
      <c r="S90" s="500"/>
      <c r="T90" s="500"/>
      <c r="U90" s="500"/>
      <c r="V90" s="500"/>
      <c r="W90" s="500"/>
    </row>
    <row r="91" spans="2:23">
      <c r="B91" s="500"/>
      <c r="C91" s="500"/>
      <c r="D91" s="500"/>
      <c r="E91" s="500"/>
      <c r="F91" s="500"/>
      <c r="G91" s="500"/>
      <c r="H91" s="500"/>
      <c r="I91" s="500"/>
      <c r="J91" s="500"/>
      <c r="K91" s="500"/>
      <c r="L91" s="500"/>
      <c r="M91" s="500"/>
      <c r="N91" s="500"/>
      <c r="O91" s="500"/>
      <c r="P91" s="500"/>
      <c r="Q91" s="500"/>
      <c r="R91" s="500"/>
      <c r="S91" s="500"/>
      <c r="T91" s="500"/>
      <c r="U91" s="500"/>
      <c r="V91" s="500"/>
      <c r="W91" s="500"/>
    </row>
    <row r="92" spans="2:23">
      <c r="B92" s="500"/>
      <c r="C92" s="500"/>
      <c r="D92" s="500"/>
      <c r="E92" s="500"/>
      <c r="F92" s="500"/>
      <c r="G92" s="500"/>
      <c r="H92" s="500"/>
      <c r="I92" s="500"/>
      <c r="J92" s="500"/>
      <c r="K92" s="500"/>
      <c r="L92" s="500"/>
      <c r="M92" s="500"/>
      <c r="N92" s="500"/>
      <c r="O92" s="500"/>
      <c r="P92" s="500"/>
      <c r="Q92" s="500"/>
      <c r="R92" s="500"/>
      <c r="S92" s="500"/>
      <c r="T92" s="500"/>
      <c r="U92" s="500"/>
      <c r="V92" s="500"/>
      <c r="W92" s="500"/>
    </row>
    <row r="93" spans="2:23">
      <c r="B93" s="500"/>
      <c r="C93" s="500"/>
      <c r="D93" s="500"/>
      <c r="E93" s="500"/>
      <c r="F93" s="500"/>
      <c r="G93" s="500"/>
      <c r="H93" s="500"/>
      <c r="I93" s="500"/>
      <c r="J93" s="500"/>
      <c r="K93" s="500"/>
      <c r="L93" s="500"/>
      <c r="M93" s="500"/>
      <c r="N93" s="500"/>
      <c r="O93" s="500"/>
      <c r="P93" s="500"/>
      <c r="Q93" s="500"/>
      <c r="R93" s="500"/>
      <c r="S93" s="500"/>
      <c r="T93" s="500"/>
      <c r="U93" s="500"/>
      <c r="V93" s="500"/>
      <c r="W93" s="500"/>
    </row>
    <row r="94" spans="2:23">
      <c r="B94" s="500"/>
      <c r="C94" s="500"/>
      <c r="D94" s="500"/>
      <c r="E94" s="500"/>
      <c r="F94" s="500"/>
      <c r="G94" s="500"/>
      <c r="H94" s="500"/>
      <c r="I94" s="500"/>
      <c r="J94" s="500"/>
      <c r="K94" s="500"/>
      <c r="L94" s="500"/>
      <c r="M94" s="500"/>
      <c r="N94" s="500"/>
      <c r="O94" s="500"/>
      <c r="P94" s="500"/>
      <c r="Q94" s="500"/>
      <c r="R94" s="500"/>
      <c r="S94" s="500"/>
      <c r="T94" s="500"/>
      <c r="U94" s="500"/>
      <c r="V94" s="500"/>
      <c r="W94" s="500"/>
    </row>
    <row r="95" spans="2:23">
      <c r="B95" s="500"/>
      <c r="C95" s="500"/>
      <c r="D95" s="500"/>
      <c r="E95" s="500"/>
      <c r="F95" s="500"/>
      <c r="G95" s="500"/>
      <c r="H95" s="500"/>
      <c r="I95" s="500"/>
      <c r="J95" s="500"/>
      <c r="K95" s="500"/>
      <c r="L95" s="500"/>
      <c r="M95" s="500"/>
      <c r="N95" s="500"/>
      <c r="O95" s="500"/>
      <c r="P95" s="500"/>
      <c r="Q95" s="500"/>
      <c r="R95" s="500"/>
      <c r="S95" s="500"/>
      <c r="T95" s="500"/>
      <c r="U95" s="500"/>
      <c r="V95" s="500"/>
      <c r="W95" s="500"/>
    </row>
    <row r="96" spans="2:23">
      <c r="B96" s="500"/>
      <c r="C96" s="500"/>
      <c r="D96" s="500"/>
      <c r="E96" s="500"/>
      <c r="F96" s="500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500"/>
      <c r="R96" s="500"/>
      <c r="S96" s="500"/>
      <c r="T96" s="500"/>
      <c r="U96" s="500"/>
      <c r="V96" s="500"/>
      <c r="W96" s="500"/>
    </row>
    <row r="97" spans="2:23">
      <c r="B97" s="500"/>
      <c r="C97" s="500"/>
      <c r="D97" s="500"/>
      <c r="E97" s="500"/>
      <c r="F97" s="500"/>
      <c r="G97" s="500"/>
      <c r="H97" s="500"/>
      <c r="I97" s="500"/>
      <c r="J97" s="500"/>
      <c r="K97" s="500"/>
      <c r="L97" s="500"/>
      <c r="M97" s="500"/>
      <c r="N97" s="500"/>
      <c r="O97" s="500"/>
      <c r="P97" s="500"/>
      <c r="Q97" s="500"/>
      <c r="R97" s="500"/>
      <c r="S97" s="500"/>
      <c r="T97" s="500"/>
      <c r="U97" s="500"/>
      <c r="V97" s="500"/>
      <c r="W97" s="500"/>
    </row>
    <row r="98" spans="2:23">
      <c r="B98" s="500"/>
      <c r="C98" s="500"/>
      <c r="D98" s="500"/>
      <c r="E98" s="500"/>
      <c r="F98" s="500"/>
      <c r="G98" s="500"/>
      <c r="H98" s="500"/>
      <c r="I98" s="500"/>
      <c r="J98" s="500"/>
      <c r="K98" s="500"/>
      <c r="L98" s="500"/>
      <c r="M98" s="500"/>
      <c r="N98" s="500"/>
      <c r="O98" s="500"/>
      <c r="P98" s="500"/>
      <c r="Q98" s="500"/>
      <c r="R98" s="500"/>
      <c r="S98" s="500"/>
      <c r="T98" s="500"/>
      <c r="U98" s="500"/>
      <c r="V98" s="500"/>
      <c r="W98" s="500"/>
    </row>
    <row r="99" spans="2:23">
      <c r="B99" s="500"/>
      <c r="C99" s="500"/>
      <c r="D99" s="500"/>
      <c r="E99" s="500"/>
      <c r="F99" s="500"/>
      <c r="G99" s="500"/>
      <c r="H99" s="500"/>
      <c r="I99" s="500"/>
      <c r="J99" s="500"/>
      <c r="K99" s="500"/>
      <c r="L99" s="500"/>
      <c r="M99" s="500"/>
      <c r="N99" s="500"/>
      <c r="O99" s="500"/>
      <c r="P99" s="500"/>
      <c r="Q99" s="500"/>
      <c r="R99" s="500"/>
      <c r="S99" s="500"/>
      <c r="T99" s="500"/>
      <c r="U99" s="500"/>
      <c r="V99" s="500"/>
      <c r="W99" s="500"/>
    </row>
    <row r="100" spans="2:23">
      <c r="B100" s="500"/>
      <c r="C100" s="500"/>
      <c r="D100" s="500"/>
      <c r="E100" s="500"/>
      <c r="F100" s="500"/>
      <c r="G100" s="500"/>
      <c r="H100" s="500"/>
      <c r="I100" s="500"/>
      <c r="J100" s="500"/>
      <c r="K100" s="500"/>
      <c r="L100" s="500"/>
      <c r="M100" s="500"/>
      <c r="N100" s="500"/>
      <c r="O100" s="500"/>
      <c r="P100" s="500"/>
      <c r="Q100" s="500"/>
      <c r="R100" s="500"/>
      <c r="S100" s="500"/>
      <c r="T100" s="500"/>
      <c r="U100" s="500"/>
      <c r="V100" s="500"/>
      <c r="W100" s="500"/>
    </row>
    <row r="101" spans="2:23">
      <c r="B101" s="500"/>
      <c r="C101" s="500"/>
      <c r="D101" s="500"/>
      <c r="E101" s="500"/>
      <c r="F101" s="500"/>
      <c r="G101" s="500"/>
      <c r="H101" s="500"/>
      <c r="I101" s="500"/>
      <c r="J101" s="500"/>
      <c r="K101" s="500"/>
      <c r="L101" s="500"/>
      <c r="M101" s="500"/>
      <c r="N101" s="500"/>
      <c r="O101" s="500"/>
      <c r="P101" s="500"/>
      <c r="Q101" s="500"/>
      <c r="R101" s="500"/>
      <c r="S101" s="500"/>
      <c r="T101" s="500"/>
      <c r="U101" s="500"/>
      <c r="V101" s="500"/>
      <c r="W101" s="500"/>
    </row>
    <row r="102" spans="2:23">
      <c r="B102" s="500"/>
      <c r="C102" s="500"/>
      <c r="D102" s="500"/>
      <c r="E102" s="500"/>
      <c r="F102" s="500"/>
      <c r="G102" s="500"/>
      <c r="H102" s="500"/>
      <c r="I102" s="500"/>
      <c r="J102" s="500"/>
      <c r="K102" s="500"/>
      <c r="L102" s="500"/>
      <c r="M102" s="500"/>
      <c r="N102" s="500"/>
      <c r="O102" s="500"/>
      <c r="P102" s="500"/>
      <c r="Q102" s="500"/>
      <c r="R102" s="500"/>
      <c r="S102" s="500"/>
      <c r="T102" s="500"/>
      <c r="U102" s="500"/>
      <c r="V102" s="500"/>
      <c r="W102" s="500"/>
    </row>
    <row r="103" spans="2:23">
      <c r="B103" s="500"/>
      <c r="C103" s="500"/>
      <c r="D103" s="500"/>
      <c r="E103" s="500"/>
      <c r="F103" s="500"/>
      <c r="G103" s="500"/>
      <c r="H103" s="500"/>
      <c r="I103" s="500"/>
      <c r="J103" s="500"/>
      <c r="K103" s="500"/>
      <c r="L103" s="500"/>
      <c r="M103" s="500"/>
      <c r="N103" s="500"/>
      <c r="O103" s="500"/>
      <c r="P103" s="500"/>
      <c r="Q103" s="500"/>
      <c r="R103" s="500"/>
      <c r="S103" s="500"/>
      <c r="T103" s="500"/>
      <c r="U103" s="500"/>
      <c r="V103" s="500"/>
      <c r="W103" s="500"/>
    </row>
    <row r="104" spans="2:23">
      <c r="B104" s="500"/>
      <c r="C104" s="500"/>
      <c r="D104" s="500"/>
      <c r="E104" s="500"/>
      <c r="F104" s="500"/>
      <c r="G104" s="500"/>
      <c r="H104" s="500"/>
      <c r="I104" s="500"/>
      <c r="J104" s="500"/>
      <c r="K104" s="500"/>
      <c r="L104" s="500"/>
      <c r="M104" s="500"/>
      <c r="N104" s="500"/>
      <c r="O104" s="500"/>
      <c r="P104" s="500"/>
      <c r="Q104" s="500"/>
      <c r="R104" s="500"/>
      <c r="S104" s="500"/>
      <c r="T104" s="500"/>
      <c r="U104" s="500"/>
      <c r="V104" s="500"/>
      <c r="W104" s="500"/>
    </row>
    <row r="105" spans="2:23">
      <c r="B105" s="500"/>
      <c r="C105" s="500"/>
      <c r="D105" s="500"/>
      <c r="E105" s="500"/>
      <c r="F105" s="500"/>
      <c r="G105" s="500"/>
      <c r="H105" s="500"/>
      <c r="I105" s="500"/>
      <c r="J105" s="500"/>
      <c r="K105" s="500"/>
      <c r="L105" s="500"/>
      <c r="M105" s="500"/>
      <c r="N105" s="500"/>
      <c r="O105" s="500"/>
      <c r="P105" s="500"/>
      <c r="Q105" s="500"/>
      <c r="R105" s="500"/>
      <c r="S105" s="500"/>
      <c r="T105" s="500"/>
      <c r="U105" s="500"/>
      <c r="V105" s="500"/>
      <c r="W105" s="500"/>
    </row>
    <row r="106" spans="2:23">
      <c r="B106" s="500"/>
      <c r="C106" s="500"/>
      <c r="D106" s="500"/>
      <c r="E106" s="500"/>
      <c r="F106" s="500"/>
      <c r="G106" s="500"/>
      <c r="H106" s="500"/>
      <c r="I106" s="500"/>
      <c r="J106" s="500"/>
      <c r="K106" s="500"/>
      <c r="L106" s="500"/>
      <c r="M106" s="500"/>
      <c r="N106" s="500"/>
      <c r="O106" s="500"/>
      <c r="P106" s="500"/>
      <c r="Q106" s="500"/>
      <c r="R106" s="500"/>
      <c r="S106" s="500"/>
      <c r="T106" s="500"/>
      <c r="U106" s="500"/>
      <c r="V106" s="500"/>
      <c r="W106" s="500"/>
    </row>
    <row r="107" spans="2:23">
      <c r="B107" s="500"/>
      <c r="C107" s="500"/>
      <c r="D107" s="500"/>
      <c r="E107" s="500"/>
      <c r="F107" s="500"/>
      <c r="G107" s="500"/>
      <c r="H107" s="500"/>
      <c r="I107" s="500"/>
      <c r="J107" s="500"/>
      <c r="K107" s="500"/>
      <c r="L107" s="500"/>
      <c r="M107" s="500"/>
      <c r="N107" s="500"/>
      <c r="O107" s="500"/>
      <c r="P107" s="500"/>
      <c r="Q107" s="500"/>
      <c r="R107" s="500"/>
      <c r="S107" s="500"/>
      <c r="T107" s="500"/>
      <c r="U107" s="500"/>
      <c r="V107" s="500"/>
      <c r="W107" s="500"/>
    </row>
    <row r="108" spans="2:23">
      <c r="B108" s="500"/>
      <c r="C108" s="500"/>
      <c r="D108" s="500"/>
      <c r="E108" s="500"/>
      <c r="F108" s="500"/>
      <c r="G108" s="500"/>
      <c r="H108" s="500"/>
      <c r="I108" s="500"/>
      <c r="J108" s="500"/>
      <c r="K108" s="500"/>
      <c r="L108" s="500"/>
      <c r="M108" s="500"/>
      <c r="N108" s="500"/>
      <c r="O108" s="500"/>
      <c r="P108" s="500"/>
      <c r="Q108" s="500"/>
      <c r="R108" s="500"/>
      <c r="S108" s="500"/>
      <c r="T108" s="500"/>
      <c r="U108" s="500"/>
      <c r="V108" s="500"/>
      <c r="W108" s="500"/>
    </row>
    <row r="109" spans="2:23">
      <c r="B109" s="500"/>
      <c r="C109" s="500"/>
      <c r="D109" s="500"/>
      <c r="E109" s="500"/>
      <c r="F109" s="500"/>
      <c r="G109" s="500"/>
      <c r="H109" s="500"/>
      <c r="I109" s="500"/>
      <c r="J109" s="500"/>
      <c r="K109" s="500"/>
      <c r="L109" s="500"/>
      <c r="M109" s="500"/>
      <c r="N109" s="500"/>
      <c r="O109" s="500"/>
      <c r="P109" s="500"/>
      <c r="Q109" s="500"/>
      <c r="R109" s="500"/>
      <c r="S109" s="500"/>
      <c r="T109" s="500"/>
      <c r="U109" s="500"/>
      <c r="V109" s="500"/>
      <c r="W109" s="500"/>
    </row>
    <row r="110" spans="2:23">
      <c r="B110" s="500"/>
      <c r="C110" s="500"/>
      <c r="D110" s="500"/>
      <c r="E110" s="500"/>
      <c r="F110" s="500"/>
      <c r="G110" s="500"/>
      <c r="H110" s="500"/>
      <c r="I110" s="500"/>
      <c r="J110" s="500"/>
      <c r="K110" s="500"/>
      <c r="L110" s="500"/>
      <c r="M110" s="500"/>
      <c r="N110" s="500"/>
      <c r="O110" s="500"/>
      <c r="P110" s="500"/>
      <c r="Q110" s="500"/>
      <c r="R110" s="500"/>
      <c r="S110" s="500"/>
      <c r="T110" s="500"/>
      <c r="U110" s="500"/>
      <c r="V110" s="500"/>
      <c r="W110" s="500"/>
    </row>
    <row r="111" spans="2:23">
      <c r="B111" s="500"/>
      <c r="C111" s="500"/>
      <c r="D111" s="500"/>
      <c r="E111" s="500"/>
      <c r="F111" s="500"/>
      <c r="G111" s="500"/>
      <c r="H111" s="500"/>
      <c r="I111" s="500"/>
      <c r="J111" s="500"/>
      <c r="K111" s="500"/>
      <c r="L111" s="500"/>
      <c r="M111" s="500"/>
      <c r="N111" s="500"/>
      <c r="O111" s="500"/>
      <c r="P111" s="500"/>
      <c r="Q111" s="500"/>
      <c r="R111" s="500"/>
      <c r="S111" s="500"/>
      <c r="T111" s="500"/>
      <c r="U111" s="500"/>
      <c r="V111" s="500"/>
      <c r="W111" s="500"/>
    </row>
    <row r="112" spans="2:23">
      <c r="B112" s="500"/>
      <c r="C112" s="500"/>
      <c r="D112" s="500"/>
      <c r="E112" s="500"/>
      <c r="F112" s="500"/>
      <c r="G112" s="500"/>
      <c r="H112" s="500"/>
      <c r="I112" s="500"/>
      <c r="J112" s="500"/>
      <c r="K112" s="500"/>
      <c r="L112" s="500"/>
      <c r="M112" s="500"/>
      <c r="N112" s="500"/>
      <c r="O112" s="500"/>
      <c r="P112" s="500"/>
      <c r="Q112" s="500"/>
      <c r="R112" s="500"/>
      <c r="S112" s="500"/>
      <c r="T112" s="500"/>
      <c r="U112" s="500"/>
      <c r="V112" s="500"/>
      <c r="W112" s="500"/>
    </row>
    <row r="113" spans="2:23">
      <c r="B113" s="500"/>
      <c r="C113" s="500"/>
      <c r="D113" s="500"/>
      <c r="E113" s="500"/>
      <c r="F113" s="500"/>
      <c r="G113" s="500"/>
      <c r="H113" s="500"/>
      <c r="I113" s="500"/>
      <c r="J113" s="500"/>
      <c r="K113" s="500"/>
      <c r="L113" s="500"/>
      <c r="M113" s="500"/>
      <c r="N113" s="500"/>
      <c r="O113" s="500"/>
      <c r="P113" s="500"/>
      <c r="Q113" s="500"/>
      <c r="R113" s="500"/>
      <c r="S113" s="500"/>
      <c r="T113" s="500"/>
      <c r="U113" s="500"/>
      <c r="V113" s="500"/>
      <c r="W113" s="500"/>
    </row>
    <row r="114" spans="2:23">
      <c r="B114" s="500"/>
      <c r="C114" s="500"/>
      <c r="D114" s="500"/>
      <c r="E114" s="500"/>
      <c r="F114" s="500"/>
      <c r="G114" s="500"/>
      <c r="H114" s="500"/>
      <c r="I114" s="500"/>
      <c r="J114" s="500"/>
      <c r="K114" s="500"/>
      <c r="L114" s="500"/>
      <c r="M114" s="500"/>
      <c r="N114" s="500"/>
      <c r="O114" s="500"/>
      <c r="P114" s="500"/>
      <c r="Q114" s="500"/>
      <c r="R114" s="500"/>
      <c r="S114" s="500"/>
      <c r="T114" s="500"/>
      <c r="U114" s="500"/>
      <c r="V114" s="500"/>
      <c r="W114" s="500"/>
    </row>
    <row r="115" spans="2:23">
      <c r="B115" s="500"/>
      <c r="C115" s="500"/>
      <c r="D115" s="500"/>
      <c r="E115" s="500"/>
      <c r="F115" s="500"/>
      <c r="G115" s="500"/>
      <c r="H115" s="500"/>
      <c r="I115" s="500"/>
      <c r="J115" s="500"/>
      <c r="K115" s="500"/>
      <c r="L115" s="500"/>
      <c r="M115" s="500"/>
      <c r="N115" s="500"/>
      <c r="O115" s="500"/>
      <c r="P115" s="500"/>
      <c r="Q115" s="500"/>
      <c r="R115" s="500"/>
      <c r="S115" s="500"/>
      <c r="T115" s="500"/>
      <c r="U115" s="500"/>
      <c r="V115" s="500"/>
      <c r="W115" s="500"/>
    </row>
    <row r="116" spans="2:23">
      <c r="B116" s="500"/>
      <c r="C116" s="500"/>
      <c r="D116" s="500"/>
      <c r="E116" s="500"/>
      <c r="F116" s="500"/>
      <c r="G116" s="500"/>
      <c r="H116" s="500"/>
      <c r="I116" s="500"/>
      <c r="J116" s="500"/>
      <c r="K116" s="500"/>
      <c r="L116" s="500"/>
      <c r="M116" s="500"/>
      <c r="N116" s="500"/>
      <c r="O116" s="500"/>
      <c r="P116" s="500"/>
      <c r="Q116" s="500"/>
      <c r="R116" s="500"/>
      <c r="S116" s="500"/>
      <c r="T116" s="500"/>
      <c r="U116" s="500"/>
      <c r="V116" s="500"/>
      <c r="W116" s="500"/>
    </row>
    <row r="117" spans="2:23">
      <c r="B117" s="500"/>
      <c r="C117" s="500"/>
      <c r="D117" s="500"/>
      <c r="E117" s="500"/>
      <c r="F117" s="500"/>
      <c r="G117" s="500"/>
      <c r="H117" s="500"/>
      <c r="I117" s="500"/>
      <c r="J117" s="500"/>
      <c r="K117" s="500"/>
      <c r="L117" s="500"/>
      <c r="M117" s="500"/>
      <c r="N117" s="500"/>
      <c r="O117" s="500"/>
      <c r="P117" s="500"/>
      <c r="Q117" s="500"/>
      <c r="R117" s="500"/>
      <c r="S117" s="500"/>
      <c r="T117" s="500"/>
      <c r="U117" s="500"/>
      <c r="V117" s="500"/>
      <c r="W117" s="500"/>
    </row>
    <row r="118" spans="2:23">
      <c r="B118" s="500"/>
      <c r="C118" s="500"/>
      <c r="D118" s="500"/>
      <c r="E118" s="500"/>
      <c r="F118" s="500"/>
      <c r="G118" s="500"/>
      <c r="H118" s="500"/>
      <c r="I118" s="500"/>
      <c r="J118" s="500"/>
      <c r="K118" s="500"/>
      <c r="L118" s="500"/>
      <c r="M118" s="500"/>
      <c r="N118" s="500"/>
      <c r="O118" s="500"/>
      <c r="P118" s="500"/>
      <c r="Q118" s="500"/>
      <c r="R118" s="500"/>
      <c r="S118" s="500"/>
      <c r="T118" s="500"/>
      <c r="U118" s="500"/>
      <c r="V118" s="500"/>
      <c r="W118" s="500"/>
    </row>
    <row r="119" spans="2:23">
      <c r="B119" s="500"/>
      <c r="C119" s="500"/>
      <c r="D119" s="500"/>
      <c r="E119" s="500"/>
      <c r="F119" s="500"/>
      <c r="G119" s="500"/>
      <c r="H119" s="500"/>
      <c r="I119" s="500"/>
      <c r="J119" s="500"/>
      <c r="K119" s="500"/>
      <c r="L119" s="500"/>
      <c r="M119" s="500"/>
      <c r="N119" s="500"/>
      <c r="O119" s="500"/>
      <c r="P119" s="500"/>
      <c r="Q119" s="500"/>
      <c r="R119" s="500"/>
      <c r="S119" s="500"/>
      <c r="T119" s="500"/>
      <c r="U119" s="500"/>
      <c r="V119" s="500"/>
      <c r="W119" s="500"/>
    </row>
    <row r="120" spans="2:23">
      <c r="B120" s="500"/>
      <c r="C120" s="500"/>
      <c r="D120" s="500"/>
      <c r="E120" s="500"/>
      <c r="F120" s="500"/>
      <c r="G120" s="500"/>
      <c r="H120" s="500"/>
      <c r="I120" s="500"/>
      <c r="J120" s="500"/>
      <c r="K120" s="500"/>
      <c r="L120" s="500"/>
      <c r="M120" s="500"/>
      <c r="N120" s="500"/>
      <c r="O120" s="500"/>
      <c r="P120" s="500"/>
      <c r="Q120" s="500"/>
      <c r="R120" s="500"/>
      <c r="S120" s="500"/>
      <c r="T120" s="500"/>
      <c r="U120" s="500"/>
      <c r="V120" s="500"/>
      <c r="W120" s="500"/>
    </row>
    <row r="121" spans="2:23">
      <c r="B121" s="500"/>
      <c r="C121" s="500"/>
      <c r="D121" s="500"/>
      <c r="E121" s="500"/>
      <c r="F121" s="500"/>
      <c r="G121" s="500"/>
      <c r="H121" s="500"/>
      <c r="I121" s="500"/>
      <c r="J121" s="500"/>
      <c r="K121" s="500"/>
      <c r="L121" s="500"/>
      <c r="M121" s="500"/>
      <c r="N121" s="500"/>
      <c r="O121" s="500"/>
      <c r="P121" s="500"/>
      <c r="Q121" s="500"/>
      <c r="R121" s="500"/>
      <c r="S121" s="500"/>
      <c r="T121" s="500"/>
      <c r="U121" s="500"/>
      <c r="V121" s="500"/>
      <c r="W121" s="500"/>
    </row>
    <row r="122" spans="2:23">
      <c r="B122" s="500"/>
      <c r="C122" s="500"/>
      <c r="D122" s="500"/>
      <c r="E122" s="500"/>
      <c r="F122" s="500"/>
      <c r="G122" s="500"/>
      <c r="H122" s="500"/>
      <c r="I122" s="500"/>
      <c r="J122" s="500"/>
      <c r="K122" s="500"/>
      <c r="L122" s="500"/>
      <c r="M122" s="500"/>
      <c r="N122" s="500"/>
      <c r="O122" s="500"/>
      <c r="P122" s="500"/>
      <c r="Q122" s="500"/>
      <c r="R122" s="500"/>
      <c r="S122" s="500"/>
      <c r="T122" s="500"/>
      <c r="U122" s="500"/>
      <c r="V122" s="500"/>
      <c r="W122" s="500"/>
    </row>
    <row r="123" spans="2:23">
      <c r="B123" s="500"/>
      <c r="C123" s="500"/>
      <c r="D123" s="500"/>
      <c r="E123" s="500"/>
      <c r="F123" s="500"/>
      <c r="G123" s="500"/>
      <c r="H123" s="500"/>
      <c r="I123" s="500"/>
      <c r="J123" s="500"/>
      <c r="K123" s="500"/>
      <c r="L123" s="500"/>
      <c r="M123" s="500"/>
      <c r="N123" s="500"/>
      <c r="O123" s="500"/>
      <c r="P123" s="500"/>
      <c r="Q123" s="500"/>
      <c r="R123" s="500"/>
      <c r="S123" s="500"/>
      <c r="T123" s="500"/>
      <c r="U123" s="500"/>
      <c r="V123" s="500"/>
      <c r="W123" s="500"/>
    </row>
    <row r="124" spans="2:23">
      <c r="B124" s="500"/>
      <c r="C124" s="500"/>
      <c r="D124" s="500"/>
      <c r="E124" s="500"/>
      <c r="F124" s="500"/>
      <c r="G124" s="500"/>
      <c r="H124" s="500"/>
      <c r="I124" s="500"/>
      <c r="J124" s="500"/>
      <c r="K124" s="500"/>
      <c r="L124" s="500"/>
      <c r="M124" s="500"/>
      <c r="N124" s="500"/>
      <c r="O124" s="500"/>
      <c r="P124" s="500"/>
      <c r="Q124" s="500"/>
      <c r="R124" s="500"/>
      <c r="S124" s="500"/>
      <c r="T124" s="500"/>
      <c r="U124" s="500"/>
      <c r="V124" s="500"/>
      <c r="W124" s="500"/>
    </row>
    <row r="125" spans="2:23">
      <c r="B125" s="500"/>
      <c r="C125" s="500"/>
      <c r="D125" s="500"/>
      <c r="E125" s="500"/>
      <c r="F125" s="500"/>
      <c r="G125" s="500"/>
      <c r="H125" s="500"/>
      <c r="I125" s="500"/>
      <c r="J125" s="500"/>
      <c r="K125" s="500"/>
      <c r="L125" s="500"/>
      <c r="M125" s="500"/>
      <c r="N125" s="500"/>
      <c r="O125" s="500"/>
      <c r="P125" s="500"/>
      <c r="Q125" s="500"/>
      <c r="R125" s="500"/>
      <c r="S125" s="500"/>
      <c r="T125" s="500"/>
      <c r="U125" s="500"/>
      <c r="V125" s="500"/>
      <c r="W125" s="500"/>
    </row>
    <row r="126" spans="2:23">
      <c r="B126" s="500"/>
      <c r="C126" s="500"/>
      <c r="D126" s="500"/>
      <c r="E126" s="500"/>
      <c r="F126" s="500"/>
      <c r="G126" s="500"/>
      <c r="H126" s="500"/>
      <c r="I126" s="500"/>
      <c r="J126" s="500"/>
      <c r="K126" s="500"/>
      <c r="L126" s="500"/>
      <c r="M126" s="500"/>
      <c r="N126" s="500"/>
      <c r="O126" s="500"/>
      <c r="P126" s="500"/>
      <c r="Q126" s="500"/>
      <c r="R126" s="500"/>
      <c r="S126" s="500"/>
      <c r="T126" s="500"/>
      <c r="U126" s="500"/>
      <c r="V126" s="500"/>
      <c r="W126" s="500"/>
    </row>
    <row r="127" spans="2:23">
      <c r="B127" s="500"/>
      <c r="C127" s="500"/>
      <c r="D127" s="500"/>
      <c r="E127" s="500"/>
      <c r="F127" s="500"/>
      <c r="G127" s="500"/>
      <c r="H127" s="500"/>
      <c r="I127" s="500"/>
      <c r="J127" s="500"/>
      <c r="K127" s="500"/>
      <c r="L127" s="500"/>
      <c r="M127" s="500"/>
      <c r="N127" s="500"/>
      <c r="O127" s="500"/>
      <c r="P127" s="500"/>
      <c r="Q127" s="500"/>
      <c r="R127" s="500"/>
      <c r="S127" s="500"/>
      <c r="T127" s="500"/>
      <c r="U127" s="500"/>
      <c r="V127" s="500"/>
      <c r="W127" s="500"/>
    </row>
    <row r="128" spans="2:23">
      <c r="B128" s="500"/>
      <c r="C128" s="500"/>
      <c r="D128" s="500"/>
      <c r="E128" s="500"/>
      <c r="F128" s="500"/>
      <c r="G128" s="500"/>
      <c r="H128" s="500"/>
      <c r="I128" s="500"/>
      <c r="J128" s="500"/>
      <c r="K128" s="500"/>
      <c r="L128" s="500"/>
      <c r="M128" s="500"/>
      <c r="N128" s="500"/>
      <c r="O128" s="500"/>
      <c r="P128" s="500"/>
      <c r="Q128" s="500"/>
      <c r="R128" s="500"/>
      <c r="S128" s="500"/>
      <c r="T128" s="500"/>
      <c r="U128" s="500"/>
      <c r="V128" s="500"/>
      <c r="W128" s="500"/>
    </row>
    <row r="129" spans="2:23">
      <c r="B129" s="500"/>
      <c r="C129" s="500"/>
      <c r="D129" s="500"/>
      <c r="E129" s="500"/>
      <c r="F129" s="500"/>
      <c r="G129" s="500"/>
      <c r="H129" s="500"/>
      <c r="I129" s="500"/>
      <c r="J129" s="500"/>
      <c r="K129" s="500"/>
      <c r="L129" s="500"/>
      <c r="M129" s="500"/>
      <c r="N129" s="500"/>
      <c r="O129" s="500"/>
      <c r="P129" s="500"/>
      <c r="Q129" s="500"/>
      <c r="R129" s="500"/>
      <c r="S129" s="500"/>
      <c r="T129" s="500"/>
      <c r="U129" s="500"/>
      <c r="V129" s="500"/>
      <c r="W129" s="500"/>
    </row>
    <row r="130" spans="2:23">
      <c r="B130" s="500"/>
      <c r="C130" s="500"/>
      <c r="D130" s="500"/>
      <c r="E130" s="500"/>
      <c r="F130" s="500"/>
      <c r="G130" s="500"/>
      <c r="H130" s="500"/>
      <c r="I130" s="500"/>
      <c r="J130" s="500"/>
      <c r="K130" s="500"/>
      <c r="L130" s="500"/>
      <c r="M130" s="500"/>
      <c r="N130" s="500"/>
      <c r="O130" s="500"/>
      <c r="P130" s="500"/>
      <c r="Q130" s="500"/>
      <c r="R130" s="500"/>
      <c r="S130" s="500"/>
      <c r="T130" s="500"/>
      <c r="U130" s="500"/>
      <c r="V130" s="500"/>
      <c r="W130" s="500"/>
    </row>
    <row r="131" spans="2:23">
      <c r="B131" s="500"/>
      <c r="C131" s="500"/>
      <c r="D131" s="500"/>
      <c r="E131" s="500"/>
      <c r="F131" s="500"/>
      <c r="G131" s="500"/>
      <c r="H131" s="500"/>
      <c r="I131" s="500"/>
      <c r="J131" s="500"/>
      <c r="K131" s="500"/>
      <c r="L131" s="500"/>
      <c r="M131" s="500"/>
      <c r="N131" s="500"/>
      <c r="O131" s="500"/>
      <c r="P131" s="500"/>
      <c r="Q131" s="500"/>
      <c r="R131" s="500"/>
      <c r="S131" s="500"/>
      <c r="T131" s="500"/>
      <c r="U131" s="500"/>
      <c r="V131" s="500"/>
      <c r="W131" s="500"/>
    </row>
    <row r="132" spans="2:23">
      <c r="B132" s="500"/>
      <c r="C132" s="500"/>
      <c r="D132" s="500"/>
      <c r="E132" s="500"/>
      <c r="F132" s="500"/>
      <c r="G132" s="500"/>
      <c r="H132" s="500"/>
      <c r="I132" s="500"/>
      <c r="J132" s="500"/>
      <c r="K132" s="500"/>
      <c r="L132" s="500"/>
      <c r="M132" s="500"/>
      <c r="N132" s="500"/>
      <c r="O132" s="500"/>
      <c r="P132" s="500"/>
      <c r="Q132" s="500"/>
      <c r="R132" s="500"/>
      <c r="S132" s="500"/>
      <c r="T132" s="500"/>
      <c r="U132" s="500"/>
      <c r="V132" s="500"/>
      <c r="W132" s="500"/>
    </row>
    <row r="133" spans="2:23">
      <c r="B133" s="500"/>
      <c r="C133" s="500"/>
      <c r="D133" s="500"/>
      <c r="E133" s="500"/>
      <c r="F133" s="500"/>
      <c r="G133" s="500"/>
      <c r="H133" s="500"/>
      <c r="I133" s="500"/>
      <c r="J133" s="500"/>
      <c r="K133" s="500"/>
      <c r="L133" s="500"/>
      <c r="M133" s="500"/>
      <c r="N133" s="500"/>
      <c r="O133" s="500"/>
      <c r="P133" s="500"/>
      <c r="Q133" s="500"/>
      <c r="R133" s="500"/>
      <c r="S133" s="500"/>
      <c r="T133" s="500"/>
      <c r="U133" s="500"/>
      <c r="V133" s="500"/>
      <c r="W133" s="500"/>
    </row>
    <row r="134" spans="2:23">
      <c r="B134" s="500"/>
      <c r="C134" s="500"/>
      <c r="D134" s="500"/>
      <c r="E134" s="500"/>
      <c r="F134" s="500"/>
      <c r="G134" s="500"/>
      <c r="H134" s="500"/>
      <c r="I134" s="500"/>
      <c r="J134" s="500"/>
      <c r="K134" s="500"/>
      <c r="L134" s="500"/>
      <c r="M134" s="500"/>
      <c r="N134" s="500"/>
      <c r="O134" s="500"/>
      <c r="P134" s="500"/>
      <c r="Q134" s="500"/>
      <c r="R134" s="500"/>
      <c r="S134" s="500"/>
      <c r="T134" s="500"/>
      <c r="U134" s="500"/>
      <c r="V134" s="500"/>
      <c r="W134" s="500"/>
    </row>
    <row r="135" spans="2:23">
      <c r="B135" s="500"/>
      <c r="C135" s="500"/>
      <c r="D135" s="500"/>
      <c r="E135" s="500"/>
      <c r="F135" s="500"/>
      <c r="G135" s="500"/>
      <c r="H135" s="500"/>
      <c r="I135" s="500"/>
      <c r="J135" s="500"/>
      <c r="K135" s="500"/>
      <c r="L135" s="500"/>
      <c r="M135" s="500"/>
      <c r="N135" s="500"/>
      <c r="O135" s="500"/>
      <c r="P135" s="500"/>
      <c r="Q135" s="500"/>
      <c r="R135" s="500"/>
      <c r="S135" s="500"/>
      <c r="T135" s="500"/>
      <c r="U135" s="500"/>
      <c r="V135" s="500"/>
      <c r="W135" s="500"/>
    </row>
    <row r="136" spans="2:23">
      <c r="B136" s="500"/>
      <c r="C136" s="500"/>
      <c r="D136" s="500"/>
      <c r="E136" s="500"/>
      <c r="F136" s="500"/>
      <c r="G136" s="500"/>
      <c r="H136" s="500"/>
      <c r="I136" s="500"/>
      <c r="J136" s="500"/>
      <c r="K136" s="500"/>
      <c r="L136" s="500"/>
      <c r="M136" s="500"/>
      <c r="N136" s="500"/>
      <c r="O136" s="500"/>
      <c r="P136" s="500"/>
      <c r="Q136" s="500"/>
      <c r="R136" s="500"/>
      <c r="S136" s="500"/>
      <c r="T136" s="500"/>
      <c r="U136" s="500"/>
      <c r="V136" s="500"/>
      <c r="W136" s="500"/>
    </row>
    <row r="137" spans="2:23">
      <c r="B137" s="500"/>
      <c r="C137" s="500"/>
      <c r="D137" s="500"/>
      <c r="E137" s="500"/>
      <c r="F137" s="500"/>
      <c r="G137" s="500"/>
      <c r="H137" s="500"/>
      <c r="I137" s="500"/>
      <c r="J137" s="500"/>
      <c r="K137" s="500"/>
      <c r="L137" s="500"/>
      <c r="M137" s="500"/>
      <c r="N137" s="500"/>
      <c r="O137" s="500"/>
      <c r="P137" s="500"/>
      <c r="Q137" s="500"/>
      <c r="R137" s="500"/>
      <c r="S137" s="500"/>
      <c r="T137" s="500"/>
      <c r="U137" s="500"/>
      <c r="V137" s="500"/>
      <c r="W137" s="500"/>
    </row>
    <row r="138" spans="2:23">
      <c r="B138" s="500"/>
      <c r="C138" s="500"/>
      <c r="D138" s="500"/>
      <c r="E138" s="500"/>
      <c r="F138" s="500"/>
      <c r="G138" s="500"/>
      <c r="H138" s="500"/>
      <c r="I138" s="500"/>
      <c r="J138" s="500"/>
      <c r="K138" s="500"/>
      <c r="L138" s="500"/>
      <c r="M138" s="500"/>
      <c r="N138" s="500"/>
      <c r="O138" s="500"/>
      <c r="P138" s="500"/>
      <c r="Q138" s="500"/>
      <c r="R138" s="500"/>
      <c r="S138" s="500"/>
      <c r="T138" s="500"/>
      <c r="U138" s="500"/>
      <c r="V138" s="500"/>
      <c r="W138" s="500"/>
    </row>
    <row r="139" spans="2:23">
      <c r="B139" s="500"/>
      <c r="C139" s="500"/>
      <c r="D139" s="500"/>
      <c r="E139" s="500"/>
      <c r="F139" s="500"/>
      <c r="G139" s="500"/>
      <c r="H139" s="500"/>
      <c r="I139" s="500"/>
      <c r="J139" s="500"/>
      <c r="K139" s="500"/>
      <c r="L139" s="500"/>
      <c r="M139" s="500"/>
      <c r="N139" s="500"/>
      <c r="O139" s="500"/>
      <c r="P139" s="500"/>
      <c r="Q139" s="500"/>
      <c r="R139" s="500"/>
      <c r="S139" s="500"/>
      <c r="T139" s="500"/>
      <c r="U139" s="500"/>
      <c r="V139" s="500"/>
      <c r="W139" s="500"/>
    </row>
    <row r="140" spans="2:23">
      <c r="B140" s="500"/>
      <c r="C140" s="500"/>
      <c r="D140" s="500"/>
      <c r="E140" s="500"/>
      <c r="F140" s="500"/>
      <c r="G140" s="500"/>
      <c r="H140" s="500"/>
      <c r="I140" s="500"/>
      <c r="J140" s="500"/>
      <c r="K140" s="500"/>
      <c r="L140" s="500"/>
      <c r="M140" s="500"/>
      <c r="N140" s="500"/>
      <c r="O140" s="500"/>
      <c r="P140" s="500"/>
      <c r="Q140" s="500"/>
      <c r="R140" s="500"/>
      <c r="S140" s="500"/>
      <c r="T140" s="500"/>
      <c r="U140" s="500"/>
      <c r="V140" s="500"/>
      <c r="W140" s="500"/>
    </row>
    <row r="141" spans="2:23">
      <c r="B141" s="500"/>
      <c r="C141" s="500"/>
      <c r="D141" s="500"/>
      <c r="E141" s="500"/>
      <c r="F141" s="500"/>
      <c r="G141" s="500"/>
      <c r="H141" s="500"/>
      <c r="I141" s="500"/>
      <c r="J141" s="500"/>
      <c r="K141" s="500"/>
      <c r="L141" s="500"/>
      <c r="M141" s="500"/>
      <c r="N141" s="500"/>
      <c r="O141" s="500"/>
      <c r="P141" s="500"/>
      <c r="Q141" s="500"/>
      <c r="R141" s="500"/>
      <c r="S141" s="500"/>
      <c r="T141" s="500"/>
      <c r="U141" s="500"/>
      <c r="V141" s="500"/>
      <c r="W141" s="500"/>
    </row>
  </sheetData>
  <mergeCells count="25">
    <mergeCell ref="C40:J40"/>
    <mergeCell ref="L40:M40"/>
    <mergeCell ref="L43:M43"/>
    <mergeCell ref="L46:M46"/>
    <mergeCell ref="F6:F7"/>
    <mergeCell ref="G6:G7"/>
    <mergeCell ref="H6:H7"/>
    <mergeCell ref="I6:I7"/>
    <mergeCell ref="J6:K6"/>
    <mergeCell ref="L6:S6"/>
    <mergeCell ref="L7:M7"/>
    <mergeCell ref="N7:O7"/>
    <mergeCell ref="P7:Q7"/>
    <mergeCell ref="R7:S7"/>
    <mergeCell ref="B1:W1"/>
    <mergeCell ref="B3:W3"/>
    <mergeCell ref="B5:B8"/>
    <mergeCell ref="C5:C8"/>
    <mergeCell ref="D5:D8"/>
    <mergeCell ref="E5:I5"/>
    <mergeCell ref="J5:S5"/>
    <mergeCell ref="T5:T7"/>
    <mergeCell ref="V5:W6"/>
    <mergeCell ref="E6:E7"/>
    <mergeCell ref="U5:U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BA76-06F7-4356-AF20-D5318D79576C}">
  <dimension ref="A1:U1381"/>
  <sheetViews>
    <sheetView topLeftCell="A1308" workbookViewId="0">
      <selection activeCell="P1320" sqref="P1320"/>
    </sheetView>
  </sheetViews>
  <sheetFormatPr defaultRowHeight="15"/>
  <cols>
    <col min="1" max="1" width="3.28515625" customWidth="1"/>
    <col min="2" max="2" width="18.140625" customWidth="1"/>
    <col min="3" max="3" width="6" customWidth="1"/>
    <col min="4" max="4" width="21.7109375" customWidth="1"/>
    <col min="10" max="10" width="17.140625" customWidth="1"/>
    <col min="12" max="12" width="10" customWidth="1"/>
    <col min="18" max="18" width="10.42578125" bestFit="1" customWidth="1"/>
    <col min="19" max="19" width="14.7109375" customWidth="1"/>
    <col min="20" max="20" width="16.28515625" style="71" customWidth="1"/>
    <col min="21" max="21" width="13.85546875" style="463" customWidth="1"/>
    <col min="23" max="23" width="11.140625" customWidth="1"/>
  </cols>
  <sheetData>
    <row r="1" spans="1:21" ht="15.75">
      <c r="B1" s="717" t="s">
        <v>58</v>
      </c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717"/>
      <c r="O1" s="717"/>
      <c r="P1" s="717"/>
      <c r="Q1" s="717"/>
      <c r="R1" s="717"/>
    </row>
    <row r="2" spans="1:21">
      <c r="B2" s="72" t="s">
        <v>125</v>
      </c>
    </row>
    <row r="3" spans="1:21" ht="15" customHeight="1">
      <c r="A3" s="735"/>
      <c r="B3" s="685" t="s">
        <v>0</v>
      </c>
      <c r="C3" s="693" t="s">
        <v>1</v>
      </c>
      <c r="D3" s="693"/>
      <c r="E3" s="743" t="s">
        <v>2</v>
      </c>
      <c r="F3" s="743"/>
      <c r="G3" s="743"/>
      <c r="H3" s="743"/>
      <c r="I3" s="743"/>
      <c r="J3" s="743"/>
      <c r="K3" s="743"/>
      <c r="L3" s="743"/>
      <c r="M3" s="743"/>
      <c r="N3" s="743"/>
      <c r="O3" s="743"/>
      <c r="P3" s="743"/>
      <c r="Q3" s="743"/>
      <c r="R3" s="743"/>
      <c r="S3" s="685" t="s">
        <v>3</v>
      </c>
      <c r="T3" s="685" t="s">
        <v>124</v>
      </c>
      <c r="U3" s="693" t="s">
        <v>3562</v>
      </c>
    </row>
    <row r="4" spans="1:21">
      <c r="A4" s="735"/>
      <c r="B4" s="685"/>
      <c r="C4" s="693"/>
      <c r="D4" s="693"/>
      <c r="E4" s="693" t="s">
        <v>4</v>
      </c>
      <c r="F4" s="693"/>
      <c r="G4" s="693"/>
      <c r="H4" s="693"/>
      <c r="I4" s="693"/>
      <c r="J4" s="693" t="s">
        <v>5</v>
      </c>
      <c r="K4" s="693"/>
      <c r="L4" s="693"/>
      <c r="M4" s="693"/>
      <c r="N4" s="693"/>
      <c r="O4" s="693"/>
      <c r="P4" s="693"/>
      <c r="Q4" s="718" t="s">
        <v>55</v>
      </c>
      <c r="R4" s="719"/>
      <c r="S4" s="686"/>
      <c r="T4" s="697"/>
      <c r="U4" s="694"/>
    </row>
    <row r="5" spans="1:21" ht="15" customHeight="1">
      <c r="A5" s="735"/>
      <c r="B5" s="685"/>
      <c r="C5" s="693"/>
      <c r="D5" s="693"/>
      <c r="E5" s="693" t="s">
        <v>6</v>
      </c>
      <c r="F5" s="693"/>
      <c r="G5" s="693" t="s">
        <v>7</v>
      </c>
      <c r="H5" s="693" t="s">
        <v>12</v>
      </c>
      <c r="I5" s="693" t="s">
        <v>8</v>
      </c>
      <c r="J5" s="693" t="s">
        <v>9</v>
      </c>
      <c r="K5" s="693" t="s">
        <v>10</v>
      </c>
      <c r="L5" s="693"/>
      <c r="M5" s="693" t="s">
        <v>11</v>
      </c>
      <c r="N5" s="693" t="s">
        <v>12</v>
      </c>
      <c r="O5" s="693" t="s">
        <v>13</v>
      </c>
      <c r="P5" s="741" t="s">
        <v>14</v>
      </c>
      <c r="Q5" s="685" t="s">
        <v>56</v>
      </c>
      <c r="R5" s="685" t="s">
        <v>11</v>
      </c>
      <c r="S5" s="685" t="s">
        <v>57</v>
      </c>
      <c r="T5" s="697"/>
      <c r="U5" s="694"/>
    </row>
    <row r="6" spans="1:21" ht="41.25" customHeight="1">
      <c r="A6" s="735"/>
      <c r="B6" s="685"/>
      <c r="C6" s="693"/>
      <c r="D6" s="693"/>
      <c r="E6" s="3" t="s">
        <v>15</v>
      </c>
      <c r="F6" s="3" t="s">
        <v>16</v>
      </c>
      <c r="G6" s="693"/>
      <c r="H6" s="693"/>
      <c r="I6" s="693"/>
      <c r="J6" s="693"/>
      <c r="K6" s="3" t="s">
        <v>17</v>
      </c>
      <c r="L6" s="3" t="s">
        <v>18</v>
      </c>
      <c r="M6" s="693"/>
      <c r="N6" s="693"/>
      <c r="O6" s="693"/>
      <c r="P6" s="741"/>
      <c r="Q6" s="686"/>
      <c r="R6" s="686"/>
      <c r="S6" s="685"/>
      <c r="T6" s="680"/>
      <c r="U6" s="694"/>
    </row>
    <row r="7" spans="1:21">
      <c r="A7" s="155"/>
      <c r="B7" s="5">
        <v>1</v>
      </c>
      <c r="C7" s="742">
        <v>2</v>
      </c>
      <c r="D7" s="742"/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</row>
    <row r="8" spans="1:21" ht="22.5">
      <c r="A8" s="31"/>
      <c r="B8" s="2" t="s">
        <v>19</v>
      </c>
      <c r="C8" s="7" t="s">
        <v>20</v>
      </c>
      <c r="D8" s="8" t="s">
        <v>21</v>
      </c>
      <c r="E8" s="9">
        <v>0</v>
      </c>
      <c r="F8" s="9">
        <v>4.2</v>
      </c>
      <c r="G8" s="9">
        <f t="shared" ref="G8:G27" si="0">F8-E8</f>
        <v>4.2</v>
      </c>
      <c r="H8" s="38"/>
      <c r="I8" s="2" t="s">
        <v>22</v>
      </c>
      <c r="J8" s="10"/>
      <c r="K8" s="10"/>
      <c r="L8" s="10"/>
      <c r="M8" s="10"/>
      <c r="N8" s="10"/>
      <c r="O8" s="10"/>
      <c r="P8" s="10"/>
      <c r="Q8" s="2"/>
      <c r="R8" s="10"/>
      <c r="S8" s="11">
        <v>56480030309</v>
      </c>
      <c r="T8" s="479" t="s">
        <v>125</v>
      </c>
      <c r="U8" s="479">
        <v>2027</v>
      </c>
    </row>
    <row r="9" spans="1:21" ht="22.5">
      <c r="A9" s="31"/>
      <c r="B9" s="2" t="s">
        <v>23</v>
      </c>
      <c r="C9" s="7" t="s">
        <v>24</v>
      </c>
      <c r="D9" s="8" t="s">
        <v>25</v>
      </c>
      <c r="E9" s="9">
        <v>0</v>
      </c>
      <c r="F9" s="9">
        <v>5.27</v>
      </c>
      <c r="G9" s="9">
        <f t="shared" si="0"/>
        <v>5.27</v>
      </c>
      <c r="H9" s="38"/>
      <c r="I9" s="2" t="s">
        <v>22</v>
      </c>
      <c r="J9" s="10"/>
      <c r="K9" s="10"/>
      <c r="L9" s="10"/>
      <c r="M9" s="10"/>
      <c r="N9" s="10"/>
      <c r="O9" s="10"/>
      <c r="P9" s="10"/>
      <c r="Q9" s="2"/>
      <c r="R9" s="10"/>
      <c r="S9" s="11">
        <v>56480030310</v>
      </c>
      <c r="T9" s="479" t="s">
        <v>125</v>
      </c>
      <c r="U9" s="29">
        <v>2027</v>
      </c>
    </row>
    <row r="10" spans="1:21" ht="22.5">
      <c r="A10" s="31"/>
      <c r="B10" s="2" t="s">
        <v>26</v>
      </c>
      <c r="C10" s="7" t="s">
        <v>27</v>
      </c>
      <c r="D10" s="8" t="s">
        <v>28</v>
      </c>
      <c r="E10" s="9">
        <v>0</v>
      </c>
      <c r="F10" s="9">
        <v>3</v>
      </c>
      <c r="G10" s="9">
        <f t="shared" si="0"/>
        <v>3</v>
      </c>
      <c r="H10" s="38"/>
      <c r="I10" s="2" t="s">
        <v>22</v>
      </c>
      <c r="J10" s="10"/>
      <c r="K10" s="10"/>
      <c r="L10" s="10"/>
      <c r="M10" s="10"/>
      <c r="N10" s="10"/>
      <c r="O10" s="10"/>
      <c r="P10" s="10"/>
      <c r="Q10" s="2"/>
      <c r="R10" s="10"/>
      <c r="S10" s="37">
        <v>56480030311001</v>
      </c>
      <c r="T10" s="479" t="s">
        <v>125</v>
      </c>
      <c r="U10" s="464" t="s">
        <v>3563</v>
      </c>
    </row>
    <row r="11" spans="1:21">
      <c r="A11" s="735"/>
      <c r="B11" s="685" t="s">
        <v>29</v>
      </c>
      <c r="C11" s="726" t="s">
        <v>30</v>
      </c>
      <c r="D11" s="728" t="s">
        <v>31</v>
      </c>
      <c r="E11" s="13">
        <v>0</v>
      </c>
      <c r="F11" s="13">
        <v>0.39</v>
      </c>
      <c r="G11" s="13">
        <f t="shared" si="0"/>
        <v>0.39</v>
      </c>
      <c r="H11" s="13"/>
      <c r="I11" s="6" t="s">
        <v>32</v>
      </c>
      <c r="J11" s="6"/>
      <c r="K11" s="6"/>
      <c r="L11" s="6"/>
      <c r="M11" s="6"/>
      <c r="N11" s="6"/>
      <c r="O11" s="6"/>
      <c r="P11" s="6"/>
      <c r="Q11" s="14"/>
      <c r="R11" s="14"/>
      <c r="S11" s="15">
        <v>56480010224</v>
      </c>
      <c r="T11" s="685" t="s">
        <v>125</v>
      </c>
      <c r="U11" s="685" t="s">
        <v>3563</v>
      </c>
    </row>
    <row r="12" spans="1:21" ht="22.5">
      <c r="A12" s="736"/>
      <c r="B12" s="738"/>
      <c r="C12" s="739"/>
      <c r="D12" s="740"/>
      <c r="E12" s="9">
        <v>0.39</v>
      </c>
      <c r="F12" s="9">
        <v>2.2799999999999998</v>
      </c>
      <c r="G12" s="9">
        <f t="shared" si="0"/>
        <v>1.8899999999999997</v>
      </c>
      <c r="H12" s="38"/>
      <c r="I12" s="2" t="s">
        <v>22</v>
      </c>
      <c r="J12" s="10"/>
      <c r="K12" s="10"/>
      <c r="L12" s="10"/>
      <c r="M12" s="10"/>
      <c r="N12" s="10"/>
      <c r="O12" s="10"/>
      <c r="P12" s="10"/>
      <c r="Q12" s="2"/>
      <c r="R12" s="10"/>
      <c r="S12" s="37">
        <v>56480010224001</v>
      </c>
      <c r="T12" s="686"/>
      <c r="U12" s="686"/>
    </row>
    <row r="13" spans="1:21">
      <c r="A13" s="31"/>
      <c r="B13" s="10" t="s">
        <v>33</v>
      </c>
      <c r="C13" s="16" t="s">
        <v>34</v>
      </c>
      <c r="D13" s="17" t="s">
        <v>35</v>
      </c>
      <c r="E13" s="13">
        <v>0</v>
      </c>
      <c r="F13" s="13">
        <v>2.2130000000000001</v>
      </c>
      <c r="G13" s="13">
        <f t="shared" si="0"/>
        <v>2.2130000000000001</v>
      </c>
      <c r="H13" s="13"/>
      <c r="I13" s="6" t="s">
        <v>32</v>
      </c>
      <c r="J13" s="6"/>
      <c r="K13" s="6"/>
      <c r="L13" s="6"/>
      <c r="M13" s="6"/>
      <c r="N13" s="6"/>
      <c r="O13" s="6"/>
      <c r="P13" s="6"/>
      <c r="Q13" s="14"/>
      <c r="R13" s="14"/>
      <c r="S13" s="15">
        <v>56480010223</v>
      </c>
      <c r="T13" s="479" t="s">
        <v>125</v>
      </c>
      <c r="U13" s="479">
        <v>2027</v>
      </c>
    </row>
    <row r="14" spans="1:21" ht="22.5">
      <c r="A14" s="31"/>
      <c r="B14" s="2" t="s">
        <v>36</v>
      </c>
      <c r="C14" s="7" t="s">
        <v>37</v>
      </c>
      <c r="D14" s="8" t="s">
        <v>38</v>
      </c>
      <c r="E14" s="9">
        <v>0</v>
      </c>
      <c r="F14" s="9">
        <v>1.43</v>
      </c>
      <c r="G14" s="9">
        <f t="shared" si="0"/>
        <v>1.43</v>
      </c>
      <c r="H14" s="38"/>
      <c r="I14" s="2" t="s">
        <v>22</v>
      </c>
      <c r="J14" s="2"/>
      <c r="K14" s="2"/>
      <c r="L14" s="2"/>
      <c r="M14" s="2"/>
      <c r="N14" s="2"/>
      <c r="O14" s="2"/>
      <c r="P14" s="2"/>
      <c r="Q14" s="2"/>
      <c r="R14" s="2"/>
      <c r="S14" s="11">
        <v>56480050309</v>
      </c>
      <c r="T14" s="479" t="s">
        <v>125</v>
      </c>
      <c r="U14" s="479">
        <v>2027</v>
      </c>
    </row>
    <row r="15" spans="1:21" ht="22.5">
      <c r="A15" s="735"/>
      <c r="B15" s="685" t="s">
        <v>39</v>
      </c>
      <c r="C15" s="726" t="s">
        <v>40</v>
      </c>
      <c r="D15" s="728" t="s">
        <v>41</v>
      </c>
      <c r="E15" s="9">
        <v>0</v>
      </c>
      <c r="F15" s="9">
        <v>1.72</v>
      </c>
      <c r="G15" s="9">
        <f t="shared" si="0"/>
        <v>1.72</v>
      </c>
      <c r="H15" s="38"/>
      <c r="I15" s="2" t="s">
        <v>22</v>
      </c>
      <c r="J15" s="2"/>
      <c r="K15" s="2"/>
      <c r="L15" s="2"/>
      <c r="M15" s="2"/>
      <c r="N15" s="2"/>
      <c r="O15" s="2"/>
      <c r="P15" s="2"/>
      <c r="Q15" s="2"/>
      <c r="R15" s="2"/>
      <c r="S15" s="37">
        <v>56480050314001</v>
      </c>
      <c r="T15" s="479" t="s">
        <v>125</v>
      </c>
      <c r="U15" s="479" t="s">
        <v>3563</v>
      </c>
    </row>
    <row r="16" spans="1:21">
      <c r="A16" s="736"/>
      <c r="B16" s="737"/>
      <c r="C16" s="732"/>
      <c r="D16" s="733"/>
      <c r="E16" s="13">
        <v>1.72</v>
      </c>
      <c r="F16" s="13">
        <v>3.53</v>
      </c>
      <c r="G16" s="13">
        <f t="shared" si="0"/>
        <v>1.8099999999999998</v>
      </c>
      <c r="H16" s="13"/>
      <c r="I16" s="6" t="s">
        <v>42</v>
      </c>
      <c r="J16" s="6"/>
      <c r="K16" s="6"/>
      <c r="L16" s="6"/>
      <c r="M16" s="6"/>
      <c r="N16" s="6"/>
      <c r="O16" s="6"/>
      <c r="P16" s="6"/>
      <c r="Q16" s="14"/>
      <c r="R16" s="14"/>
      <c r="S16" s="15">
        <v>56480050314</v>
      </c>
      <c r="T16" s="479" t="s">
        <v>125</v>
      </c>
      <c r="U16" s="479">
        <v>2027</v>
      </c>
    </row>
    <row r="17" spans="1:21" ht="22.5">
      <c r="A17" s="31"/>
      <c r="B17" s="2" t="s">
        <v>43</v>
      </c>
      <c r="C17" s="4" t="s">
        <v>44</v>
      </c>
      <c r="D17" s="8" t="s">
        <v>45</v>
      </c>
      <c r="E17" s="9">
        <v>0</v>
      </c>
      <c r="F17" s="9">
        <v>3.43</v>
      </c>
      <c r="G17" s="9">
        <f t="shared" si="0"/>
        <v>3.43</v>
      </c>
      <c r="H17" s="38"/>
      <c r="I17" s="2" t="s">
        <v>22</v>
      </c>
      <c r="J17" s="10"/>
      <c r="K17" s="10"/>
      <c r="L17" s="10"/>
      <c r="M17" s="10"/>
      <c r="N17" s="10"/>
      <c r="O17" s="10"/>
      <c r="P17" s="10"/>
      <c r="Q17" s="2"/>
      <c r="R17" s="10"/>
      <c r="S17" s="37">
        <v>56480080155001</v>
      </c>
      <c r="T17" s="479" t="s">
        <v>125</v>
      </c>
      <c r="U17" s="479" t="s">
        <v>3563</v>
      </c>
    </row>
    <row r="18" spans="1:21" ht="22.5">
      <c r="A18" s="31"/>
      <c r="B18" s="10" t="s">
        <v>46</v>
      </c>
      <c r="C18" s="16" t="s">
        <v>47</v>
      </c>
      <c r="D18" s="17" t="s">
        <v>48</v>
      </c>
      <c r="E18" s="13">
        <v>0.8</v>
      </c>
      <c r="F18" s="13">
        <v>3.38</v>
      </c>
      <c r="G18" s="13">
        <f t="shared" si="0"/>
        <v>2.58</v>
      </c>
      <c r="H18" s="13"/>
      <c r="I18" s="3" t="s">
        <v>22</v>
      </c>
      <c r="J18" s="6"/>
      <c r="K18" s="6"/>
      <c r="L18" s="6"/>
      <c r="M18" s="6"/>
      <c r="N18" s="6"/>
      <c r="O18" s="6"/>
      <c r="P18" s="6"/>
      <c r="Q18" s="14"/>
      <c r="R18" s="14"/>
      <c r="S18" s="15">
        <v>56480080156</v>
      </c>
      <c r="T18" s="479" t="s">
        <v>125</v>
      </c>
      <c r="U18" s="479">
        <v>2027</v>
      </c>
    </row>
    <row r="19" spans="1:21" ht="22.5">
      <c r="A19" s="735"/>
      <c r="B19" s="685" t="s">
        <v>49</v>
      </c>
      <c r="C19" s="726" t="s">
        <v>50</v>
      </c>
      <c r="D19" s="728" t="s">
        <v>51</v>
      </c>
      <c r="E19" s="13">
        <v>0</v>
      </c>
      <c r="F19" s="13">
        <v>0.41</v>
      </c>
      <c r="G19" s="13">
        <f t="shared" si="0"/>
        <v>0.41</v>
      </c>
      <c r="H19" s="13"/>
      <c r="I19" s="3" t="s">
        <v>22</v>
      </c>
      <c r="J19" s="6"/>
      <c r="K19" s="6"/>
      <c r="L19" s="6"/>
      <c r="M19" s="6"/>
      <c r="N19" s="6"/>
      <c r="O19" s="6"/>
      <c r="P19" s="6"/>
      <c r="Q19" s="14"/>
      <c r="R19" s="14"/>
      <c r="S19" s="15">
        <v>56480010230</v>
      </c>
      <c r="T19" s="685" t="s">
        <v>125</v>
      </c>
      <c r="U19" s="685">
        <v>2027</v>
      </c>
    </row>
    <row r="20" spans="1:21" ht="22.5">
      <c r="A20" s="736"/>
      <c r="B20" s="737"/>
      <c r="C20" s="732"/>
      <c r="D20" s="733"/>
      <c r="E20" s="13">
        <v>0</v>
      </c>
      <c r="F20" s="13">
        <v>0.1</v>
      </c>
      <c r="G20" s="13">
        <f t="shared" si="0"/>
        <v>0.1</v>
      </c>
      <c r="H20" s="13"/>
      <c r="I20" s="3" t="s">
        <v>22</v>
      </c>
      <c r="J20" s="6"/>
      <c r="K20" s="6"/>
      <c r="L20" s="6"/>
      <c r="M20" s="6"/>
      <c r="N20" s="6"/>
      <c r="O20" s="6"/>
      <c r="P20" s="6"/>
      <c r="Q20" s="14"/>
      <c r="R20" s="14"/>
      <c r="S20" s="15">
        <v>56480010230</v>
      </c>
      <c r="T20" s="686"/>
      <c r="U20" s="686"/>
    </row>
    <row r="21" spans="1:21">
      <c r="A21" s="31"/>
      <c r="B21" s="6" t="s">
        <v>52</v>
      </c>
      <c r="C21" s="16" t="s">
        <v>53</v>
      </c>
      <c r="D21" s="17" t="s">
        <v>54</v>
      </c>
      <c r="E21" s="13">
        <v>0</v>
      </c>
      <c r="F21" s="13">
        <v>0.23</v>
      </c>
      <c r="G21" s="13">
        <f t="shared" si="0"/>
        <v>0.23</v>
      </c>
      <c r="H21" s="13"/>
      <c r="I21" s="6" t="s">
        <v>32</v>
      </c>
      <c r="J21" s="6"/>
      <c r="K21" s="6"/>
      <c r="L21" s="6"/>
      <c r="M21" s="6"/>
      <c r="N21" s="6"/>
      <c r="O21" s="6"/>
      <c r="P21" s="6"/>
      <c r="Q21" s="14"/>
      <c r="R21" s="14"/>
      <c r="S21" s="15">
        <v>56480010135</v>
      </c>
      <c r="T21" s="479" t="s">
        <v>125</v>
      </c>
      <c r="U21" s="479">
        <v>2027</v>
      </c>
    </row>
    <row r="22" spans="1:21" ht="22.5">
      <c r="B22" s="7" t="s">
        <v>59</v>
      </c>
      <c r="C22" s="7" t="s">
        <v>60</v>
      </c>
      <c r="D22" s="8" t="s">
        <v>61</v>
      </c>
      <c r="E22" s="9">
        <v>0</v>
      </c>
      <c r="F22" s="9">
        <v>1.2</v>
      </c>
      <c r="G22" s="9">
        <f t="shared" si="0"/>
        <v>1.2</v>
      </c>
      <c r="I22" s="2" t="s">
        <v>22</v>
      </c>
      <c r="J22" s="10"/>
      <c r="K22" s="10"/>
      <c r="L22" s="10"/>
      <c r="M22" s="10"/>
      <c r="N22" s="10"/>
      <c r="O22" s="10"/>
      <c r="P22" s="10"/>
      <c r="Q22" s="10"/>
      <c r="R22" s="10"/>
      <c r="S22" s="11">
        <v>56480030312</v>
      </c>
      <c r="T22" s="479" t="s">
        <v>125</v>
      </c>
      <c r="U22" s="479">
        <v>2027</v>
      </c>
    </row>
    <row r="23" spans="1:21" ht="22.5">
      <c r="B23" s="2" t="s">
        <v>62</v>
      </c>
      <c r="C23" s="7" t="s">
        <v>63</v>
      </c>
      <c r="D23" s="8" t="s">
        <v>64</v>
      </c>
      <c r="E23" s="9">
        <v>0</v>
      </c>
      <c r="F23" s="9">
        <v>5.32</v>
      </c>
      <c r="G23" s="9">
        <f t="shared" si="0"/>
        <v>5.32</v>
      </c>
      <c r="H23" s="13"/>
      <c r="I23" s="2" t="s">
        <v>22</v>
      </c>
      <c r="J23" s="10"/>
      <c r="K23" s="10"/>
      <c r="L23" s="10"/>
      <c r="M23" s="10"/>
      <c r="N23" s="10"/>
      <c r="O23" s="10"/>
      <c r="P23" s="10"/>
      <c r="Q23" s="10"/>
      <c r="R23" s="10"/>
      <c r="S23" s="11">
        <v>56480030314</v>
      </c>
      <c r="T23" s="479" t="s">
        <v>125</v>
      </c>
      <c r="U23" s="479">
        <v>2027</v>
      </c>
    </row>
    <row r="24" spans="1:21" ht="22.5">
      <c r="B24" s="7" t="s">
        <v>65</v>
      </c>
      <c r="C24" s="16" t="s">
        <v>66</v>
      </c>
      <c r="D24" s="17" t="s">
        <v>67</v>
      </c>
      <c r="E24" s="13">
        <v>0</v>
      </c>
      <c r="F24" s="13">
        <v>4.54</v>
      </c>
      <c r="G24" s="13">
        <f t="shared" si="0"/>
        <v>4.54</v>
      </c>
      <c r="I24" s="3" t="s">
        <v>22</v>
      </c>
      <c r="J24" s="6"/>
      <c r="K24" s="6"/>
      <c r="L24" s="6"/>
      <c r="M24" s="6"/>
      <c r="N24" s="6"/>
      <c r="O24" s="6"/>
      <c r="P24" s="6"/>
      <c r="Q24" s="6"/>
      <c r="R24" s="6"/>
      <c r="S24" s="15">
        <v>56480060146</v>
      </c>
      <c r="T24" s="479" t="s">
        <v>125</v>
      </c>
      <c r="U24" s="479">
        <v>2027</v>
      </c>
    </row>
    <row r="25" spans="1:21" ht="22.5">
      <c r="B25" s="2" t="s">
        <v>68</v>
      </c>
      <c r="C25" s="7" t="s">
        <v>69</v>
      </c>
      <c r="D25" s="8" t="s">
        <v>70</v>
      </c>
      <c r="E25" s="9">
        <v>0</v>
      </c>
      <c r="F25" s="9">
        <v>3.15</v>
      </c>
      <c r="G25" s="9">
        <f t="shared" si="0"/>
        <v>3.15</v>
      </c>
      <c r="H25" s="9"/>
      <c r="I25" s="2" t="s">
        <v>22</v>
      </c>
      <c r="J25" s="2"/>
      <c r="K25" s="2"/>
      <c r="L25" s="2"/>
      <c r="M25" s="2"/>
      <c r="N25" s="2"/>
      <c r="O25" s="2"/>
      <c r="P25" s="2"/>
      <c r="Q25" s="2"/>
      <c r="R25" s="2"/>
      <c r="S25" s="11">
        <v>56480040157</v>
      </c>
      <c r="T25" s="479" t="s">
        <v>125</v>
      </c>
      <c r="U25" s="479">
        <v>2027</v>
      </c>
    </row>
    <row r="26" spans="1:21" ht="22.5">
      <c r="B26" s="2" t="s">
        <v>71</v>
      </c>
      <c r="C26" s="7" t="s">
        <v>72</v>
      </c>
      <c r="D26" s="8" t="s">
        <v>73</v>
      </c>
      <c r="E26" s="9">
        <v>0</v>
      </c>
      <c r="F26" s="9">
        <v>1.89</v>
      </c>
      <c r="G26" s="9">
        <f t="shared" si="0"/>
        <v>1.89</v>
      </c>
      <c r="H26" s="9"/>
      <c r="I26" s="2" t="s">
        <v>22</v>
      </c>
      <c r="J26" s="2"/>
      <c r="K26" s="2"/>
      <c r="L26" s="2"/>
      <c r="M26" s="2"/>
      <c r="N26" s="2"/>
      <c r="O26" s="2"/>
      <c r="P26" s="2"/>
      <c r="Q26" s="2"/>
      <c r="R26" s="2"/>
      <c r="S26" s="11">
        <v>56480040152</v>
      </c>
      <c r="T26" s="479" t="s">
        <v>125</v>
      </c>
      <c r="U26" s="479">
        <v>2027</v>
      </c>
    </row>
    <row r="27" spans="1:21" ht="22.5">
      <c r="B27" s="2" t="s">
        <v>74</v>
      </c>
      <c r="C27" s="7" t="s">
        <v>75</v>
      </c>
      <c r="D27" s="8" t="s">
        <v>76</v>
      </c>
      <c r="E27" s="9">
        <v>0</v>
      </c>
      <c r="F27" s="9">
        <v>2.96</v>
      </c>
      <c r="G27" s="9">
        <f t="shared" si="0"/>
        <v>2.96</v>
      </c>
      <c r="H27" s="9"/>
      <c r="I27" s="2" t="s">
        <v>22</v>
      </c>
      <c r="J27" s="2"/>
      <c r="K27" s="2"/>
      <c r="L27" s="2"/>
      <c r="M27" s="2"/>
      <c r="N27" s="2"/>
      <c r="O27" s="2"/>
      <c r="P27" s="2"/>
      <c r="Q27" s="2"/>
      <c r="R27" s="2"/>
      <c r="S27" s="11">
        <v>56480040158</v>
      </c>
      <c r="T27" s="479" t="s">
        <v>125</v>
      </c>
      <c r="U27" s="479">
        <v>2027</v>
      </c>
    </row>
    <row r="28" spans="1:21" ht="22.5">
      <c r="B28" s="7" t="s">
        <v>77</v>
      </c>
      <c r="C28" s="16" t="s">
        <v>78</v>
      </c>
      <c r="D28" s="17" t="s">
        <v>79</v>
      </c>
      <c r="E28" s="13">
        <v>0</v>
      </c>
      <c r="F28" s="13">
        <v>0.62</v>
      </c>
      <c r="G28" s="13">
        <f t="shared" ref="G28:G33" si="1">F28-E28</f>
        <v>0.62</v>
      </c>
      <c r="H28" s="27"/>
      <c r="I28" s="3" t="s">
        <v>22</v>
      </c>
      <c r="J28" s="6"/>
      <c r="K28" s="6"/>
      <c r="L28" s="6"/>
      <c r="M28" s="6"/>
      <c r="N28" s="6"/>
      <c r="O28" s="6"/>
      <c r="P28" s="6"/>
      <c r="Q28" s="6"/>
      <c r="R28" s="6"/>
      <c r="S28" s="15">
        <v>56480070039</v>
      </c>
      <c r="T28" s="479" t="s">
        <v>125</v>
      </c>
      <c r="U28" s="479">
        <v>2027</v>
      </c>
    </row>
    <row r="29" spans="1:21" ht="22.5">
      <c r="B29" s="7" t="s">
        <v>80</v>
      </c>
      <c r="C29" s="16" t="s">
        <v>81</v>
      </c>
      <c r="D29" s="17" t="s">
        <v>82</v>
      </c>
      <c r="E29" s="13">
        <v>0</v>
      </c>
      <c r="F29" s="13">
        <v>1.84</v>
      </c>
      <c r="G29" s="13">
        <f t="shared" si="1"/>
        <v>1.84</v>
      </c>
      <c r="H29" s="27"/>
      <c r="I29" s="3" t="s">
        <v>22</v>
      </c>
      <c r="J29" s="6"/>
      <c r="K29" s="6"/>
      <c r="L29" s="6"/>
      <c r="M29" s="6"/>
      <c r="N29" s="6"/>
      <c r="O29" s="6"/>
      <c r="P29" s="6"/>
      <c r="Q29" s="6"/>
      <c r="R29" s="6"/>
      <c r="S29" s="15">
        <v>56480080157</v>
      </c>
      <c r="T29" s="479" t="s">
        <v>125</v>
      </c>
      <c r="U29" s="479">
        <v>2027</v>
      </c>
    </row>
    <row r="30" spans="1:21" ht="22.5">
      <c r="B30" s="7" t="s">
        <v>83</v>
      </c>
      <c r="C30" s="16" t="s">
        <v>84</v>
      </c>
      <c r="D30" s="17" t="s">
        <v>85</v>
      </c>
      <c r="E30" s="13">
        <v>0</v>
      </c>
      <c r="F30" s="13">
        <v>0.32</v>
      </c>
      <c r="G30" s="13">
        <f t="shared" si="1"/>
        <v>0.32</v>
      </c>
      <c r="H30" s="27"/>
      <c r="I30" s="3" t="s">
        <v>22</v>
      </c>
      <c r="J30" s="6"/>
      <c r="K30" s="6"/>
      <c r="L30" s="6"/>
      <c r="M30" s="6"/>
      <c r="N30" s="6"/>
      <c r="O30" s="6"/>
      <c r="P30" s="6"/>
      <c r="Q30" s="6"/>
      <c r="R30" s="6"/>
      <c r="S30" s="15">
        <v>56480080158</v>
      </c>
      <c r="T30" s="479" t="s">
        <v>125</v>
      </c>
      <c r="U30" s="479">
        <v>2027</v>
      </c>
    </row>
    <row r="31" spans="1:21" ht="22.5">
      <c r="B31" s="7" t="s">
        <v>86</v>
      </c>
      <c r="C31" s="16" t="s">
        <v>87</v>
      </c>
      <c r="D31" s="17" t="s">
        <v>88</v>
      </c>
      <c r="E31" s="13">
        <v>0</v>
      </c>
      <c r="F31" s="13">
        <v>1.47</v>
      </c>
      <c r="G31" s="13">
        <f t="shared" si="1"/>
        <v>1.47</v>
      </c>
      <c r="H31" s="27"/>
      <c r="I31" s="3" t="s">
        <v>22</v>
      </c>
      <c r="J31" s="6"/>
      <c r="K31" s="6"/>
      <c r="L31" s="6"/>
      <c r="M31" s="6"/>
      <c r="N31" s="6"/>
      <c r="O31" s="6"/>
      <c r="P31" s="6"/>
      <c r="Q31" s="6"/>
      <c r="R31" s="6"/>
      <c r="S31" s="15">
        <v>56480030315</v>
      </c>
      <c r="T31" s="479" t="s">
        <v>125</v>
      </c>
      <c r="U31" s="479">
        <v>2027</v>
      </c>
    </row>
    <row r="32" spans="1:21">
      <c r="B32" s="685" t="s">
        <v>89</v>
      </c>
      <c r="C32" s="726" t="s">
        <v>90</v>
      </c>
      <c r="D32" s="728" t="s">
        <v>91</v>
      </c>
      <c r="E32" s="13">
        <v>0</v>
      </c>
      <c r="F32" s="13">
        <v>0.44500000000000001</v>
      </c>
      <c r="G32" s="13">
        <f t="shared" si="1"/>
        <v>0.44500000000000001</v>
      </c>
      <c r="H32" s="27"/>
      <c r="I32" s="3" t="s">
        <v>32</v>
      </c>
      <c r="J32" s="6"/>
      <c r="K32" s="6"/>
      <c r="L32" s="6"/>
      <c r="M32" s="6"/>
      <c r="N32" s="6"/>
      <c r="O32" s="6"/>
      <c r="P32" s="6"/>
      <c r="Q32" s="6"/>
      <c r="R32" s="6"/>
      <c r="S32" s="15">
        <v>56480010231</v>
      </c>
      <c r="T32" s="479" t="s">
        <v>125</v>
      </c>
      <c r="U32" s="479">
        <v>2027</v>
      </c>
    </row>
    <row r="33" spans="2:21" ht="22.5">
      <c r="B33" s="737"/>
      <c r="C33" s="744"/>
      <c r="D33" s="740"/>
      <c r="E33" s="13">
        <v>0.44500000000000001</v>
      </c>
      <c r="F33" s="13">
        <v>1.28</v>
      </c>
      <c r="G33" s="13">
        <f t="shared" si="1"/>
        <v>0.83499999999999996</v>
      </c>
      <c r="H33" s="27"/>
      <c r="I33" s="3" t="s">
        <v>22</v>
      </c>
      <c r="J33" s="6"/>
      <c r="K33" s="6"/>
      <c r="L33" s="6"/>
      <c r="M33" s="6"/>
      <c r="N33" s="6"/>
      <c r="O33" s="6"/>
      <c r="P33" s="6"/>
      <c r="Q33" s="6"/>
      <c r="R33" s="6"/>
      <c r="S33" s="15">
        <v>56480010231</v>
      </c>
      <c r="T33" s="479" t="s">
        <v>125</v>
      </c>
      <c r="U33" s="479">
        <v>2027</v>
      </c>
    </row>
    <row r="34" spans="2:21" ht="22.5">
      <c r="B34" s="1" t="s">
        <v>92</v>
      </c>
      <c r="C34" s="16" t="s">
        <v>93</v>
      </c>
      <c r="D34" s="17" t="s">
        <v>94</v>
      </c>
      <c r="E34" s="13">
        <v>0</v>
      </c>
      <c r="F34" s="13">
        <v>0.96</v>
      </c>
      <c r="G34" s="13">
        <f>F34-E34</f>
        <v>0.96</v>
      </c>
      <c r="H34" s="13"/>
      <c r="I34" s="3" t="s">
        <v>42</v>
      </c>
      <c r="J34" s="6"/>
      <c r="K34" s="6"/>
      <c r="L34" s="6"/>
      <c r="M34" s="6"/>
      <c r="N34" s="6"/>
      <c r="O34" s="6"/>
      <c r="P34" s="6"/>
      <c r="Q34" s="6"/>
      <c r="R34" s="32"/>
      <c r="S34" s="36">
        <v>56480080162</v>
      </c>
      <c r="T34" s="479" t="s">
        <v>125</v>
      </c>
      <c r="U34" s="479">
        <v>2027</v>
      </c>
    </row>
    <row r="35" spans="2:21" ht="22.5">
      <c r="B35" s="18" t="s">
        <v>95</v>
      </c>
      <c r="C35" s="19" t="s">
        <v>96</v>
      </c>
      <c r="D35" s="17" t="s">
        <v>3568</v>
      </c>
      <c r="E35" s="471">
        <v>0</v>
      </c>
      <c r="F35" s="20">
        <v>0</v>
      </c>
      <c r="G35" s="20">
        <f>F35-E35</f>
        <v>0</v>
      </c>
      <c r="I35" s="18" t="s">
        <v>42</v>
      </c>
      <c r="J35" s="6"/>
      <c r="K35" s="6"/>
      <c r="L35" s="6"/>
      <c r="M35" s="6"/>
      <c r="N35" s="6"/>
      <c r="O35" s="6"/>
      <c r="P35" s="6"/>
      <c r="Q35" s="6"/>
      <c r="R35" s="27"/>
      <c r="S35" s="26">
        <v>56480090043</v>
      </c>
      <c r="T35" s="479" t="s">
        <v>125</v>
      </c>
      <c r="U35" s="479">
        <v>2027</v>
      </c>
    </row>
    <row r="36" spans="2:21" ht="22.5">
      <c r="B36" s="2" t="s">
        <v>97</v>
      </c>
      <c r="C36" s="7" t="s">
        <v>98</v>
      </c>
      <c r="D36" s="459" t="s">
        <v>99</v>
      </c>
      <c r="E36" s="30">
        <v>0</v>
      </c>
      <c r="F36" s="9">
        <v>3.67</v>
      </c>
      <c r="G36" s="9">
        <f>F36-E36</f>
        <v>3.67</v>
      </c>
      <c r="H36" s="9"/>
      <c r="I36" s="2" t="s">
        <v>22</v>
      </c>
      <c r="J36" s="6"/>
      <c r="K36" s="6"/>
      <c r="L36" s="6"/>
      <c r="M36" s="6"/>
      <c r="N36" s="6"/>
      <c r="O36" s="6"/>
      <c r="P36" s="6"/>
      <c r="Q36" s="6"/>
      <c r="R36" s="27"/>
      <c r="S36" s="11">
        <v>56480020191</v>
      </c>
      <c r="T36" s="479" t="s">
        <v>125</v>
      </c>
      <c r="U36" s="479">
        <v>2027</v>
      </c>
    </row>
    <row r="37" spans="2:21" ht="22.5">
      <c r="B37" s="2" t="s">
        <v>100</v>
      </c>
      <c r="C37" s="16" t="s">
        <v>101</v>
      </c>
      <c r="D37" s="17" t="s">
        <v>102</v>
      </c>
      <c r="E37" s="30">
        <v>0</v>
      </c>
      <c r="F37" s="9">
        <v>0.61</v>
      </c>
      <c r="G37" s="9">
        <f>F37-E37</f>
        <v>0.61</v>
      </c>
      <c r="H37" s="9"/>
      <c r="I37" s="2" t="s">
        <v>22</v>
      </c>
      <c r="J37" s="6"/>
      <c r="K37" s="6"/>
      <c r="L37" s="6"/>
      <c r="M37" s="6"/>
      <c r="N37" s="6"/>
      <c r="O37" s="6"/>
      <c r="P37" s="6"/>
      <c r="Q37" s="6"/>
      <c r="R37" s="27"/>
      <c r="S37" s="11">
        <v>56480020192</v>
      </c>
      <c r="T37" s="479" t="s">
        <v>125</v>
      </c>
      <c r="U37" s="479">
        <v>2027</v>
      </c>
    </row>
    <row r="38" spans="2:21" ht="22.5">
      <c r="B38" s="2" t="s">
        <v>103</v>
      </c>
      <c r="C38" s="19" t="s">
        <v>104</v>
      </c>
      <c r="D38" s="459" t="s">
        <v>105</v>
      </c>
      <c r="E38" s="30">
        <v>0</v>
      </c>
      <c r="F38" s="9">
        <v>0.7</v>
      </c>
      <c r="G38" s="9">
        <f t="shared" ref="G38:G42" si="2">F38-E38</f>
        <v>0.7</v>
      </c>
      <c r="H38" s="9"/>
      <c r="I38" s="2" t="s">
        <v>22</v>
      </c>
      <c r="J38" s="6"/>
      <c r="K38" s="6"/>
      <c r="L38" s="6"/>
      <c r="M38" s="6"/>
      <c r="N38" s="6"/>
      <c r="O38" s="6"/>
      <c r="P38" s="6"/>
      <c r="Q38" s="6"/>
      <c r="R38" s="27"/>
      <c r="S38" s="11">
        <v>56480060148</v>
      </c>
      <c r="T38" s="479" t="s">
        <v>125</v>
      </c>
      <c r="U38" s="479">
        <v>2027</v>
      </c>
    </row>
    <row r="39" spans="2:21" ht="22.5">
      <c r="B39" s="685" t="s">
        <v>106</v>
      </c>
      <c r="C39" s="726" t="s">
        <v>107</v>
      </c>
      <c r="D39" s="728" t="s">
        <v>108</v>
      </c>
      <c r="E39" s="28">
        <v>0</v>
      </c>
      <c r="F39" s="13">
        <v>0.75</v>
      </c>
      <c r="G39" s="13">
        <f>F39-E39</f>
        <v>0.75</v>
      </c>
      <c r="H39" s="27"/>
      <c r="I39" s="2" t="s">
        <v>22</v>
      </c>
      <c r="J39" s="25"/>
      <c r="K39" s="25"/>
      <c r="L39" s="25"/>
      <c r="M39" s="25"/>
      <c r="N39" s="25"/>
      <c r="O39" s="25"/>
      <c r="P39" s="25"/>
      <c r="Q39" s="472"/>
      <c r="R39" s="27"/>
      <c r="S39" s="33">
        <v>56480040156</v>
      </c>
      <c r="T39" s="479" t="s">
        <v>125</v>
      </c>
      <c r="U39" s="479">
        <v>2027</v>
      </c>
    </row>
    <row r="40" spans="2:21">
      <c r="B40" s="686"/>
      <c r="C40" s="732"/>
      <c r="D40" s="733"/>
      <c r="E40" s="28">
        <v>0.75</v>
      </c>
      <c r="F40" s="13">
        <v>0.81</v>
      </c>
      <c r="G40" s="13">
        <f t="shared" si="2"/>
        <v>6.0000000000000053E-2</v>
      </c>
      <c r="H40" s="27"/>
      <c r="I40" s="6" t="s">
        <v>42</v>
      </c>
      <c r="J40" s="6"/>
      <c r="K40" s="6"/>
      <c r="L40" s="6"/>
      <c r="M40" s="6"/>
      <c r="N40" s="6"/>
      <c r="O40" s="6"/>
      <c r="P40" s="6"/>
      <c r="Q40" s="14"/>
      <c r="R40" s="27"/>
      <c r="S40" s="33">
        <v>56480040156</v>
      </c>
      <c r="T40" s="479" t="s">
        <v>125</v>
      </c>
      <c r="U40" s="479">
        <v>2027</v>
      </c>
    </row>
    <row r="41" spans="2:21" ht="22.5">
      <c r="B41" s="2" t="s">
        <v>109</v>
      </c>
      <c r="C41" s="19" t="s">
        <v>110</v>
      </c>
      <c r="D41" s="459" t="s">
        <v>111</v>
      </c>
      <c r="E41" s="30">
        <v>0</v>
      </c>
      <c r="F41" s="9">
        <v>1.02</v>
      </c>
      <c r="G41" s="9">
        <f t="shared" si="2"/>
        <v>1.02</v>
      </c>
      <c r="H41" s="9"/>
      <c r="I41" s="2" t="s">
        <v>22</v>
      </c>
      <c r="J41" s="2"/>
      <c r="K41" s="2"/>
      <c r="L41" s="2"/>
      <c r="M41" s="2"/>
      <c r="N41" s="2"/>
      <c r="O41" s="2"/>
      <c r="P41" s="2"/>
      <c r="Q41" s="2"/>
      <c r="R41" s="27"/>
      <c r="S41" s="11">
        <v>56480040154</v>
      </c>
      <c r="T41" s="479" t="s">
        <v>125</v>
      </c>
      <c r="U41" s="479">
        <v>2027</v>
      </c>
    </row>
    <row r="42" spans="2:21" ht="22.5">
      <c r="B42" s="685" t="s">
        <v>112</v>
      </c>
      <c r="C42" s="726" t="s">
        <v>113</v>
      </c>
      <c r="D42" s="728" t="s">
        <v>114</v>
      </c>
      <c r="E42" s="30">
        <v>0</v>
      </c>
      <c r="F42" s="9">
        <v>0.6</v>
      </c>
      <c r="G42" s="9">
        <f t="shared" si="2"/>
        <v>0.6</v>
      </c>
      <c r="H42" s="9"/>
      <c r="I42" s="2" t="s">
        <v>22</v>
      </c>
      <c r="J42" s="2"/>
      <c r="K42" s="2"/>
      <c r="L42" s="2"/>
      <c r="M42" s="2"/>
      <c r="N42" s="2"/>
      <c r="O42" s="2"/>
      <c r="P42" s="2"/>
      <c r="Q42" s="2"/>
      <c r="R42" s="27"/>
      <c r="S42" s="34">
        <v>56480080067009</v>
      </c>
      <c r="T42" s="479" t="s">
        <v>125</v>
      </c>
      <c r="U42" s="479" t="s">
        <v>3563</v>
      </c>
    </row>
    <row r="43" spans="2:21">
      <c r="B43" s="725"/>
      <c r="C43" s="727"/>
      <c r="D43" s="729"/>
      <c r="E43" s="28">
        <v>0.6</v>
      </c>
      <c r="F43" s="13">
        <v>0.7</v>
      </c>
      <c r="G43" s="13">
        <f>F43-E43</f>
        <v>9.9999999999999978E-2</v>
      </c>
      <c r="H43" s="27"/>
      <c r="I43" s="6" t="s">
        <v>42</v>
      </c>
      <c r="J43" s="6"/>
      <c r="K43" s="6"/>
      <c r="L43" s="6"/>
      <c r="M43" s="6"/>
      <c r="N43" s="6"/>
      <c r="O43" s="6"/>
      <c r="P43" s="6"/>
      <c r="Q43" s="14"/>
      <c r="R43" s="27"/>
      <c r="S43" s="473">
        <v>56480080067009</v>
      </c>
      <c r="T43" s="479" t="s">
        <v>125</v>
      </c>
      <c r="U43" s="479" t="s">
        <v>3563</v>
      </c>
    </row>
    <row r="44" spans="2:21" ht="22.5">
      <c r="B44" s="6" t="s">
        <v>115</v>
      </c>
      <c r="C44" s="21" t="s">
        <v>116</v>
      </c>
      <c r="D44" s="460" t="s">
        <v>117</v>
      </c>
      <c r="E44" s="28">
        <v>0</v>
      </c>
      <c r="F44" s="13">
        <v>0.52</v>
      </c>
      <c r="G44" s="13">
        <f>F44-E44</f>
        <v>0.52</v>
      </c>
      <c r="H44" s="27"/>
      <c r="I44" s="2" t="s">
        <v>22</v>
      </c>
      <c r="J44" s="10"/>
      <c r="K44" s="10"/>
      <c r="L44" s="10"/>
      <c r="M44" s="10"/>
      <c r="N44" s="10"/>
      <c r="O44" s="10"/>
      <c r="P44" s="10"/>
      <c r="Q44" s="29"/>
      <c r="R44" s="27"/>
      <c r="S44" s="35">
        <v>56480080078008</v>
      </c>
      <c r="T44" s="479" t="s">
        <v>125</v>
      </c>
      <c r="U44" s="479" t="s">
        <v>3563</v>
      </c>
    </row>
    <row r="45" spans="2:21" ht="22.5">
      <c r="B45" s="6" t="s">
        <v>118</v>
      </c>
      <c r="C45" s="7" t="s">
        <v>119</v>
      </c>
      <c r="D45" s="8" t="s">
        <v>120</v>
      </c>
      <c r="E45" s="28">
        <v>0</v>
      </c>
      <c r="F45" s="13">
        <v>0.49</v>
      </c>
      <c r="G45" s="13">
        <f>F45-E45</f>
        <v>0.49</v>
      </c>
      <c r="H45" s="27"/>
      <c r="I45" s="2" t="s">
        <v>22</v>
      </c>
      <c r="J45" s="10"/>
      <c r="K45" s="10"/>
      <c r="L45" s="10"/>
      <c r="M45" s="10"/>
      <c r="N45" s="10"/>
      <c r="O45" s="10"/>
      <c r="P45" s="10"/>
      <c r="Q45" s="29"/>
      <c r="R45" s="27"/>
      <c r="S45" s="461">
        <v>56480060013</v>
      </c>
      <c r="T45" s="479" t="s">
        <v>125</v>
      </c>
      <c r="U45" s="479">
        <v>2027</v>
      </c>
    </row>
    <row r="46" spans="2:21" ht="22.5">
      <c r="B46" s="4" t="s">
        <v>121</v>
      </c>
      <c r="C46" s="7" t="s">
        <v>122</v>
      </c>
      <c r="D46" s="8" t="s">
        <v>123</v>
      </c>
      <c r="E46" s="13">
        <v>0</v>
      </c>
      <c r="F46" s="13">
        <v>0.15</v>
      </c>
      <c r="G46" s="13">
        <f>F46-E46</f>
        <v>0.15</v>
      </c>
      <c r="H46" s="13"/>
      <c r="I46" s="3" t="s">
        <v>22</v>
      </c>
      <c r="J46" s="6"/>
      <c r="K46" s="6"/>
      <c r="L46" s="6"/>
      <c r="M46" s="6"/>
      <c r="N46" s="6"/>
      <c r="O46" s="6"/>
      <c r="P46" s="6"/>
      <c r="Q46" s="6"/>
      <c r="R46" s="27"/>
      <c r="S46" s="36">
        <v>56480020039</v>
      </c>
      <c r="T46" s="6" t="s">
        <v>125</v>
      </c>
      <c r="U46" s="6">
        <v>2027</v>
      </c>
    </row>
    <row r="47" spans="2:21">
      <c r="B47" s="685" t="s">
        <v>126</v>
      </c>
      <c r="C47" s="730"/>
      <c r="D47" s="720" t="s">
        <v>132</v>
      </c>
      <c r="E47" s="39">
        <v>0</v>
      </c>
      <c r="F47" s="39">
        <v>0.73</v>
      </c>
      <c r="G47" s="39">
        <f t="shared" ref="G47:G56" si="3">F47-E47</f>
        <v>0.73</v>
      </c>
      <c r="H47" s="40">
        <v>3812</v>
      </c>
      <c r="I47" s="41" t="s">
        <v>32</v>
      </c>
      <c r="J47" s="700"/>
      <c r="K47" s="700"/>
      <c r="L47" s="700"/>
      <c r="M47" s="700"/>
      <c r="N47" s="700"/>
      <c r="O47" s="700"/>
      <c r="P47" s="700"/>
      <c r="Q47" s="700"/>
      <c r="R47" s="700"/>
      <c r="S47" s="749">
        <v>56480030322</v>
      </c>
      <c r="T47" s="685" t="s">
        <v>143</v>
      </c>
      <c r="U47" s="685">
        <v>2027</v>
      </c>
    </row>
    <row r="48" spans="2:21">
      <c r="B48" s="686"/>
      <c r="C48" s="731"/>
      <c r="D48" s="721"/>
      <c r="E48" s="42">
        <v>0.73</v>
      </c>
      <c r="F48" s="42">
        <v>1</v>
      </c>
      <c r="G48" s="42">
        <f t="shared" si="3"/>
        <v>0.27</v>
      </c>
      <c r="H48" s="43">
        <v>1620</v>
      </c>
      <c r="I48" s="44" t="s">
        <v>32</v>
      </c>
      <c r="J48" s="724"/>
      <c r="K48" s="724"/>
      <c r="L48" s="724"/>
      <c r="M48" s="724"/>
      <c r="N48" s="724"/>
      <c r="O48" s="724"/>
      <c r="P48" s="724"/>
      <c r="Q48" s="724"/>
      <c r="R48" s="724"/>
      <c r="S48" s="750"/>
      <c r="T48" s="680"/>
      <c r="U48" s="680"/>
    </row>
    <row r="49" spans="1:21" ht="22.5">
      <c r="B49" s="24" t="s">
        <v>127</v>
      </c>
      <c r="D49" s="58" t="s">
        <v>133</v>
      </c>
      <c r="E49" s="13">
        <v>0</v>
      </c>
      <c r="F49" s="13">
        <v>0.6</v>
      </c>
      <c r="G49" s="13">
        <f t="shared" si="3"/>
        <v>0.6</v>
      </c>
      <c r="H49" s="6">
        <v>2400</v>
      </c>
      <c r="I49" s="3" t="s">
        <v>22</v>
      </c>
      <c r="J49" s="6"/>
      <c r="K49" s="6"/>
      <c r="L49" s="51"/>
      <c r="M49" s="52"/>
      <c r="N49" s="52"/>
      <c r="O49" s="53"/>
      <c r="P49" s="52"/>
      <c r="Q49" s="54"/>
      <c r="R49" s="27"/>
      <c r="S49" s="55">
        <v>56480030321001</v>
      </c>
      <c r="T49" s="150" t="s">
        <v>143</v>
      </c>
      <c r="U49" s="150" t="s">
        <v>3563</v>
      </c>
    </row>
    <row r="50" spans="1:21" ht="22.5">
      <c r="B50" s="6" t="s">
        <v>128</v>
      </c>
      <c r="C50" s="32"/>
      <c r="D50" s="57" t="s">
        <v>134</v>
      </c>
      <c r="E50" s="13">
        <v>0</v>
      </c>
      <c r="F50" s="13">
        <v>0.4</v>
      </c>
      <c r="G50" s="13">
        <f>F50-E50</f>
        <v>0.4</v>
      </c>
      <c r="H50" s="6">
        <v>1600</v>
      </c>
      <c r="I50" s="3" t="s">
        <v>22</v>
      </c>
      <c r="J50" s="6"/>
      <c r="K50" s="6"/>
      <c r="L50" s="51"/>
      <c r="M50" s="52"/>
      <c r="N50" s="52"/>
      <c r="O50" s="53"/>
      <c r="P50" s="52"/>
      <c r="Q50" s="54"/>
      <c r="R50" s="27"/>
      <c r="S50" s="55">
        <v>56480030319001</v>
      </c>
      <c r="T50" s="150" t="s">
        <v>143</v>
      </c>
      <c r="U50" s="150" t="s">
        <v>3563</v>
      </c>
    </row>
    <row r="51" spans="1:21">
      <c r="B51" s="24" t="s">
        <v>129</v>
      </c>
      <c r="D51" s="58" t="s">
        <v>135</v>
      </c>
      <c r="E51" s="13">
        <v>0</v>
      </c>
      <c r="F51" s="13">
        <v>0.6</v>
      </c>
      <c r="G51" s="13">
        <f>F51-E51</f>
        <v>0.6</v>
      </c>
      <c r="H51" s="6">
        <v>3600</v>
      </c>
      <c r="I51" s="3" t="s">
        <v>32</v>
      </c>
      <c r="J51" s="6"/>
      <c r="K51" s="6"/>
      <c r="L51" s="51"/>
      <c r="M51" s="52"/>
      <c r="N51" s="52"/>
      <c r="O51" s="53"/>
      <c r="P51" s="52"/>
      <c r="Q51" s="54"/>
      <c r="R51" s="27"/>
      <c r="S51" s="34">
        <v>56480030326</v>
      </c>
      <c r="T51" s="150" t="s">
        <v>143</v>
      </c>
      <c r="U51" s="150">
        <v>2027</v>
      </c>
    </row>
    <row r="52" spans="1:21" ht="22.5">
      <c r="B52" s="6" t="s">
        <v>130</v>
      </c>
      <c r="C52" s="32"/>
      <c r="D52" s="57" t="s">
        <v>136</v>
      </c>
      <c r="E52" s="13">
        <v>0</v>
      </c>
      <c r="F52" s="13">
        <v>0.8</v>
      </c>
      <c r="G52" s="13">
        <f>F52-E52</f>
        <v>0.8</v>
      </c>
      <c r="H52" s="6">
        <v>3600</v>
      </c>
      <c r="I52" s="3" t="s">
        <v>22</v>
      </c>
      <c r="J52" s="6"/>
      <c r="K52" s="6"/>
      <c r="L52" s="51"/>
      <c r="M52" s="52"/>
      <c r="N52" s="52"/>
      <c r="O52" s="53"/>
      <c r="P52" s="52"/>
      <c r="Q52" s="54"/>
      <c r="R52" s="27"/>
      <c r="S52" s="34">
        <v>56480030320</v>
      </c>
      <c r="T52" s="150" t="s">
        <v>143</v>
      </c>
      <c r="U52" s="150">
        <v>2027</v>
      </c>
    </row>
    <row r="53" spans="1:21">
      <c r="B53" s="685" t="s">
        <v>131</v>
      </c>
      <c r="D53" s="58" t="s">
        <v>137</v>
      </c>
      <c r="E53" s="9">
        <v>0</v>
      </c>
      <c r="F53" s="9">
        <v>0.57999999999999996</v>
      </c>
      <c r="G53" s="9">
        <f>F53-E53</f>
        <v>0.57999999999999996</v>
      </c>
      <c r="H53" s="10">
        <v>3480</v>
      </c>
      <c r="I53" s="2" t="s">
        <v>32</v>
      </c>
      <c r="J53" s="24"/>
      <c r="K53" s="24"/>
      <c r="L53" s="474"/>
      <c r="M53" s="474"/>
      <c r="N53" s="474"/>
      <c r="O53" s="475"/>
      <c r="P53" s="474"/>
      <c r="Q53" s="476">
        <f>R53*2.7</f>
        <v>1155.6000000000001</v>
      </c>
      <c r="R53" s="192">
        <v>428</v>
      </c>
      <c r="S53" s="11">
        <v>56480030324</v>
      </c>
      <c r="T53" s="458" t="s">
        <v>143</v>
      </c>
      <c r="U53" s="458">
        <v>2027</v>
      </c>
    </row>
    <row r="54" spans="1:21" ht="22.5">
      <c r="B54" s="687"/>
      <c r="C54" s="730"/>
      <c r="D54" s="720" t="s">
        <v>137</v>
      </c>
      <c r="E54" s="39">
        <v>0</v>
      </c>
      <c r="F54" s="39">
        <v>0.1</v>
      </c>
      <c r="G54" s="39">
        <f t="shared" si="3"/>
        <v>0.1</v>
      </c>
      <c r="H54" s="40">
        <v>600</v>
      </c>
      <c r="I54" s="41" t="s">
        <v>22</v>
      </c>
      <c r="J54" s="700"/>
      <c r="K54" s="700"/>
      <c r="L54" s="700"/>
      <c r="M54" s="700"/>
      <c r="N54" s="700"/>
      <c r="O54" s="700"/>
      <c r="P54" s="700"/>
      <c r="Q54" s="700"/>
      <c r="R54" s="700"/>
      <c r="S54" s="749">
        <v>56900010484</v>
      </c>
      <c r="T54" s="695" t="s">
        <v>143</v>
      </c>
      <c r="U54" s="695">
        <v>2027</v>
      </c>
    </row>
    <row r="55" spans="1:21">
      <c r="B55" s="687"/>
      <c r="C55" s="734"/>
      <c r="D55" s="722"/>
      <c r="E55" s="45">
        <v>0.1</v>
      </c>
      <c r="F55" s="45">
        <v>0.26</v>
      </c>
      <c r="G55" s="45">
        <f t="shared" si="3"/>
        <v>0.16</v>
      </c>
      <c r="H55" s="46">
        <v>948</v>
      </c>
      <c r="I55" s="47" t="s">
        <v>32</v>
      </c>
      <c r="J55" s="684"/>
      <c r="K55" s="684"/>
      <c r="L55" s="684"/>
      <c r="M55" s="684"/>
      <c r="N55" s="684"/>
      <c r="O55" s="684"/>
      <c r="P55" s="684"/>
      <c r="Q55" s="684"/>
      <c r="R55" s="684"/>
      <c r="S55" s="751"/>
      <c r="T55" s="690"/>
      <c r="U55" s="690"/>
    </row>
    <row r="56" spans="1:21" ht="22.5">
      <c r="B56" s="686"/>
      <c r="C56" s="731"/>
      <c r="D56" s="723"/>
      <c r="E56" s="48">
        <v>0.26</v>
      </c>
      <c r="F56" s="48">
        <v>0.53</v>
      </c>
      <c r="G56" s="48">
        <f t="shared" si="3"/>
        <v>0.27</v>
      </c>
      <c r="H56" s="49">
        <v>1620</v>
      </c>
      <c r="I56" s="50" t="s">
        <v>22</v>
      </c>
      <c r="J56" s="724"/>
      <c r="K56" s="724"/>
      <c r="L56" s="724"/>
      <c r="M56" s="724"/>
      <c r="N56" s="724"/>
      <c r="O56" s="724"/>
      <c r="P56" s="724"/>
      <c r="Q56" s="724"/>
      <c r="R56" s="724"/>
      <c r="S56" s="752"/>
      <c r="T56" s="696"/>
      <c r="U56" s="696"/>
    </row>
    <row r="58" spans="1:21">
      <c r="A58" s="61"/>
      <c r="B58" s="748" t="s">
        <v>144</v>
      </c>
      <c r="C58" s="746"/>
      <c r="D58" s="746"/>
      <c r="E58" s="746"/>
      <c r="F58" s="746"/>
      <c r="G58" s="59">
        <f>SUM(G8:G56)</f>
        <v>67.402999999999992</v>
      </c>
      <c r="L58" s="63" t="s">
        <v>141</v>
      </c>
      <c r="M58" s="64">
        <f>SUM(M8:M56)</f>
        <v>0</v>
      </c>
      <c r="N58" s="64">
        <f>SUM(N8:N56)</f>
        <v>0</v>
      </c>
      <c r="P58" s="63" t="s">
        <v>142</v>
      </c>
      <c r="Q58" s="64">
        <f>SUM(Q8:Q56)</f>
        <v>1155.6000000000001</v>
      </c>
      <c r="R58" s="64">
        <f>SUM(R8:R56)</f>
        <v>428</v>
      </c>
    </row>
    <row r="59" spans="1:21">
      <c r="A59" s="62"/>
      <c r="B59" s="745" t="s">
        <v>138</v>
      </c>
      <c r="C59" s="746"/>
      <c r="D59" s="746"/>
      <c r="E59" s="746"/>
      <c r="F59" s="746"/>
      <c r="G59" s="60">
        <f>SUMIF(I8:I56,"melnais",G8:G56)</f>
        <v>5.6180000000000003</v>
      </c>
    </row>
    <row r="60" spans="1:21">
      <c r="A60" s="62"/>
      <c r="B60" s="745" t="s">
        <v>139</v>
      </c>
      <c r="C60" s="746"/>
      <c r="D60" s="746"/>
      <c r="E60" s="746"/>
      <c r="F60" s="746"/>
      <c r="G60" s="60">
        <f>SUMIF(I8:I56,"grants (šķembas)",G8:G56)</f>
        <v>58.855000000000011</v>
      </c>
    </row>
    <row r="61" spans="1:21">
      <c r="A61" s="62"/>
      <c r="B61" s="745" t="s">
        <v>140</v>
      </c>
      <c r="C61" s="746"/>
      <c r="D61" s="746"/>
      <c r="E61" s="746"/>
      <c r="F61" s="746"/>
      <c r="G61" s="60">
        <f>SUMIF(I8:I56,"bruģis",G8:G56)</f>
        <v>0</v>
      </c>
    </row>
    <row r="62" spans="1:21">
      <c r="A62" s="62"/>
      <c r="B62" s="745" t="s">
        <v>42</v>
      </c>
      <c r="C62" s="746"/>
      <c r="D62" s="746"/>
      <c r="E62" s="746"/>
      <c r="F62" s="746"/>
      <c r="G62" s="60">
        <f>SUMIF(I8:I56,"bez seguma",G8:G56)</f>
        <v>2.9299999999999997</v>
      </c>
    </row>
    <row r="64" spans="1:21">
      <c r="B64" t="s">
        <v>145</v>
      </c>
    </row>
    <row r="65" spans="2:21" ht="15" customHeight="1">
      <c r="B65" s="693" t="s">
        <v>0</v>
      </c>
      <c r="C65" s="693" t="s">
        <v>1</v>
      </c>
      <c r="D65" s="693"/>
      <c r="E65" s="747" t="s">
        <v>2</v>
      </c>
      <c r="F65" s="747"/>
      <c r="G65" s="747"/>
      <c r="H65" s="747"/>
      <c r="I65" s="747"/>
      <c r="J65" s="747"/>
      <c r="K65" s="747"/>
      <c r="L65" s="747"/>
      <c r="M65" s="747"/>
      <c r="N65" s="747"/>
      <c r="O65" s="747"/>
      <c r="P65" s="747"/>
      <c r="Q65" s="747"/>
      <c r="R65" s="747"/>
      <c r="S65" s="693" t="s">
        <v>3</v>
      </c>
      <c r="T65" s="685" t="s">
        <v>124</v>
      </c>
      <c r="U65" s="693" t="s">
        <v>3562</v>
      </c>
    </row>
    <row r="66" spans="2:21">
      <c r="B66" s="693"/>
      <c r="C66" s="693"/>
      <c r="D66" s="693"/>
      <c r="E66" s="693" t="s">
        <v>4</v>
      </c>
      <c r="F66" s="693"/>
      <c r="G66" s="693"/>
      <c r="H66" s="693"/>
      <c r="I66" s="693"/>
      <c r="J66" s="693" t="s">
        <v>5</v>
      </c>
      <c r="K66" s="693"/>
      <c r="L66" s="693"/>
      <c r="M66" s="693"/>
      <c r="N66" s="693"/>
      <c r="O66" s="693"/>
      <c r="P66" s="693"/>
      <c r="Q66" s="693" t="s">
        <v>55</v>
      </c>
      <c r="R66" s="703"/>
      <c r="S66" s="703"/>
      <c r="T66" s="697"/>
      <c r="U66" s="694"/>
    </row>
    <row r="67" spans="2:21">
      <c r="B67" s="693"/>
      <c r="C67" s="693"/>
      <c r="D67" s="693"/>
      <c r="E67" s="693" t="s">
        <v>6</v>
      </c>
      <c r="F67" s="693"/>
      <c r="G67" s="693" t="s">
        <v>7</v>
      </c>
      <c r="H67" s="693" t="s">
        <v>12</v>
      </c>
      <c r="I67" s="693" t="s">
        <v>8</v>
      </c>
      <c r="J67" s="693" t="s">
        <v>9</v>
      </c>
      <c r="K67" s="693" t="s">
        <v>10</v>
      </c>
      <c r="L67" s="693"/>
      <c r="M67" s="693" t="s">
        <v>11</v>
      </c>
      <c r="N67" s="693" t="s">
        <v>12</v>
      </c>
      <c r="O67" s="693" t="s">
        <v>13</v>
      </c>
      <c r="P67" s="755" t="s">
        <v>14</v>
      </c>
      <c r="Q67" s="693" t="s">
        <v>56</v>
      </c>
      <c r="R67" s="693" t="s">
        <v>11</v>
      </c>
      <c r="S67" s="693" t="s">
        <v>57</v>
      </c>
      <c r="T67" s="697"/>
      <c r="U67" s="694"/>
    </row>
    <row r="68" spans="2:21" ht="58.5" customHeight="1">
      <c r="B68" s="693"/>
      <c r="C68" s="693"/>
      <c r="D68" s="693"/>
      <c r="E68" s="3" t="s">
        <v>15</v>
      </c>
      <c r="F68" s="3" t="s">
        <v>16</v>
      </c>
      <c r="G68" s="693"/>
      <c r="H68" s="693"/>
      <c r="I68" s="693"/>
      <c r="J68" s="693"/>
      <c r="K68" s="3" t="s">
        <v>17</v>
      </c>
      <c r="L68" s="3" t="s">
        <v>18</v>
      </c>
      <c r="M68" s="693"/>
      <c r="N68" s="693"/>
      <c r="O68" s="693"/>
      <c r="P68" s="755"/>
      <c r="Q68" s="703"/>
      <c r="R68" s="703"/>
      <c r="S68" s="693"/>
      <c r="T68" s="680"/>
      <c r="U68" s="694"/>
    </row>
    <row r="69" spans="2:21">
      <c r="B69" s="5">
        <v>1</v>
      </c>
      <c r="C69" s="742">
        <v>2</v>
      </c>
      <c r="D69" s="742"/>
      <c r="E69" s="5">
        <v>3</v>
      </c>
      <c r="F69" s="5">
        <v>4</v>
      </c>
      <c r="G69" s="5">
        <v>5</v>
      </c>
      <c r="H69" s="5">
        <v>6</v>
      </c>
      <c r="I69" s="5">
        <v>7</v>
      </c>
      <c r="J69" s="5">
        <v>8</v>
      </c>
      <c r="K69" s="5">
        <v>9</v>
      </c>
      <c r="L69" s="5">
        <v>10</v>
      </c>
      <c r="M69" s="5">
        <v>11</v>
      </c>
      <c r="N69" s="5">
        <v>12</v>
      </c>
      <c r="O69" s="5">
        <v>13</v>
      </c>
      <c r="P69" s="5">
        <v>14</v>
      </c>
      <c r="Q69" s="5">
        <v>15</v>
      </c>
      <c r="R69" s="5">
        <v>16</v>
      </c>
      <c r="S69" s="5">
        <v>17</v>
      </c>
      <c r="T69" s="5">
        <v>18</v>
      </c>
      <c r="U69" s="5">
        <v>19</v>
      </c>
    </row>
    <row r="70" spans="2:21" ht="22.5">
      <c r="B70" s="2" t="s">
        <v>146</v>
      </c>
      <c r="C70" s="7" t="s">
        <v>147</v>
      </c>
      <c r="D70" s="8" t="s">
        <v>148</v>
      </c>
      <c r="E70" s="65">
        <v>0</v>
      </c>
      <c r="F70" s="65">
        <v>5.54</v>
      </c>
      <c r="G70" s="65">
        <f t="shared" ref="G70:G79" si="4">F70-E70</f>
        <v>5.54</v>
      </c>
      <c r="H70" s="27"/>
      <c r="I70" s="2" t="s">
        <v>22</v>
      </c>
      <c r="J70" s="10"/>
      <c r="K70" s="10"/>
      <c r="L70" s="10"/>
      <c r="M70" s="10"/>
      <c r="N70" s="10"/>
      <c r="O70" s="10"/>
      <c r="P70" s="10"/>
      <c r="Q70" s="10"/>
      <c r="R70" s="27"/>
      <c r="S70" s="69">
        <v>56520040049</v>
      </c>
      <c r="T70" s="6" t="s">
        <v>145</v>
      </c>
      <c r="U70" s="6">
        <v>2025</v>
      </c>
    </row>
    <row r="71" spans="2:21" ht="22.5">
      <c r="B71" s="2" t="s">
        <v>149</v>
      </c>
      <c r="C71" s="7" t="s">
        <v>150</v>
      </c>
      <c r="D71" s="8" t="s">
        <v>151</v>
      </c>
      <c r="E71" s="65">
        <v>0</v>
      </c>
      <c r="F71" s="65">
        <v>7.4</v>
      </c>
      <c r="G71" s="65">
        <f t="shared" si="4"/>
        <v>7.4</v>
      </c>
      <c r="H71" s="27"/>
      <c r="I71" s="2" t="s">
        <v>22</v>
      </c>
      <c r="J71" s="10"/>
      <c r="K71" s="10"/>
      <c r="L71" s="10"/>
      <c r="M71" s="10"/>
      <c r="N71" s="10"/>
      <c r="O71" s="10"/>
      <c r="P71" s="10"/>
      <c r="Q71" s="10"/>
      <c r="R71" s="27"/>
      <c r="S71" s="70">
        <v>56520020040001</v>
      </c>
      <c r="T71" s="6" t="s">
        <v>145</v>
      </c>
      <c r="U71" s="6" t="s">
        <v>3563</v>
      </c>
    </row>
    <row r="72" spans="2:21" ht="22.5">
      <c r="B72" s="7" t="s">
        <v>152</v>
      </c>
      <c r="C72" s="7" t="s">
        <v>153</v>
      </c>
      <c r="D72" s="8" t="s">
        <v>154</v>
      </c>
      <c r="E72" s="65">
        <v>8.5399999999999991</v>
      </c>
      <c r="F72" s="65">
        <v>11.82</v>
      </c>
      <c r="G72" s="65">
        <f t="shared" si="4"/>
        <v>3.2800000000000011</v>
      </c>
      <c r="H72" s="27"/>
      <c r="I72" s="2" t="s">
        <v>22</v>
      </c>
      <c r="J72" s="10"/>
      <c r="K72" s="10"/>
      <c r="L72" s="10"/>
      <c r="M72" s="10"/>
      <c r="N72" s="10"/>
      <c r="O72" s="10"/>
      <c r="P72" s="10"/>
      <c r="Q72" s="10"/>
      <c r="R72" s="27"/>
      <c r="S72" s="69">
        <v>56520060151</v>
      </c>
      <c r="T72" s="6" t="s">
        <v>145</v>
      </c>
      <c r="U72" s="6">
        <v>2025</v>
      </c>
    </row>
    <row r="73" spans="2:21">
      <c r="B73" s="7" t="s">
        <v>155</v>
      </c>
      <c r="C73" s="16" t="s">
        <v>156</v>
      </c>
      <c r="D73" s="17" t="s">
        <v>157</v>
      </c>
      <c r="E73" s="66">
        <v>0</v>
      </c>
      <c r="F73" s="66">
        <v>0.37</v>
      </c>
      <c r="G73" s="66">
        <f t="shared" si="4"/>
        <v>0.37</v>
      </c>
      <c r="H73" s="27"/>
      <c r="I73" s="6" t="s">
        <v>32</v>
      </c>
      <c r="J73" s="6"/>
      <c r="K73" s="6"/>
      <c r="L73" s="6"/>
      <c r="M73" s="6"/>
      <c r="N73" s="6"/>
      <c r="O73" s="6"/>
      <c r="P73" s="6"/>
      <c r="Q73" s="14"/>
      <c r="R73" s="27"/>
      <c r="S73" s="15">
        <v>56520050249</v>
      </c>
      <c r="T73" s="6" t="s">
        <v>145</v>
      </c>
      <c r="U73" s="6">
        <v>2025</v>
      </c>
    </row>
    <row r="74" spans="2:21">
      <c r="B74" s="2" t="s">
        <v>158</v>
      </c>
      <c r="C74" s="7" t="s">
        <v>159</v>
      </c>
      <c r="D74" s="8" t="s">
        <v>160</v>
      </c>
      <c r="E74" s="65">
        <v>0</v>
      </c>
      <c r="F74" s="65">
        <v>0.71</v>
      </c>
      <c r="G74" s="65">
        <f t="shared" si="4"/>
        <v>0.71</v>
      </c>
      <c r="H74" s="27"/>
      <c r="I74" s="2" t="s">
        <v>32</v>
      </c>
      <c r="J74" s="2"/>
      <c r="K74" s="2"/>
      <c r="L74" s="2"/>
      <c r="M74" s="2"/>
      <c r="N74" s="2"/>
      <c r="O74" s="2"/>
      <c r="P74" s="2"/>
      <c r="Q74" s="2"/>
      <c r="R74" s="27"/>
      <c r="S74" s="69">
        <v>56520050250</v>
      </c>
      <c r="T74" s="6" t="s">
        <v>145</v>
      </c>
      <c r="U74" s="6">
        <v>2025</v>
      </c>
    </row>
    <row r="75" spans="2:21">
      <c r="B75" s="7" t="s">
        <v>161</v>
      </c>
      <c r="C75" s="16" t="s">
        <v>162</v>
      </c>
      <c r="D75" s="17" t="s">
        <v>163</v>
      </c>
      <c r="E75" s="66">
        <v>0</v>
      </c>
      <c r="F75" s="66">
        <v>0.17</v>
      </c>
      <c r="G75" s="66">
        <f t="shared" si="4"/>
        <v>0.17</v>
      </c>
      <c r="H75" s="27"/>
      <c r="I75" s="6" t="s">
        <v>32</v>
      </c>
      <c r="J75" s="6"/>
      <c r="K75" s="6"/>
      <c r="L75" s="6"/>
      <c r="M75" s="6"/>
      <c r="N75" s="6"/>
      <c r="O75" s="6"/>
      <c r="P75" s="6"/>
      <c r="Q75" s="14"/>
      <c r="R75" s="27"/>
      <c r="S75" s="15">
        <v>56520050251</v>
      </c>
      <c r="T75" s="6" t="s">
        <v>145</v>
      </c>
      <c r="U75" s="6">
        <v>2025</v>
      </c>
    </row>
    <row r="76" spans="2:21">
      <c r="B76" s="7" t="s">
        <v>164</v>
      </c>
      <c r="C76" s="16" t="s">
        <v>165</v>
      </c>
      <c r="D76" s="17" t="s">
        <v>166</v>
      </c>
      <c r="E76" s="66">
        <v>0</v>
      </c>
      <c r="F76" s="66">
        <v>0.18</v>
      </c>
      <c r="G76" s="66">
        <f t="shared" si="4"/>
        <v>0.18</v>
      </c>
      <c r="H76" s="27"/>
      <c r="I76" s="6" t="s">
        <v>32</v>
      </c>
      <c r="J76" s="6"/>
      <c r="K76" s="6"/>
      <c r="L76" s="6"/>
      <c r="M76" s="6"/>
      <c r="N76" s="6"/>
      <c r="O76" s="6"/>
      <c r="P76" s="6"/>
      <c r="Q76" s="14"/>
      <c r="R76" s="27"/>
      <c r="S76" s="15">
        <v>56520050252</v>
      </c>
      <c r="T76" s="6" t="s">
        <v>145</v>
      </c>
      <c r="U76" s="6">
        <v>2025</v>
      </c>
    </row>
    <row r="77" spans="2:21">
      <c r="B77" s="7" t="s">
        <v>167</v>
      </c>
      <c r="C77" s="16" t="s">
        <v>168</v>
      </c>
      <c r="D77" s="17" t="s">
        <v>169</v>
      </c>
      <c r="E77" s="66">
        <v>0</v>
      </c>
      <c r="F77" s="66">
        <v>0.21</v>
      </c>
      <c r="G77" s="66">
        <f t="shared" si="4"/>
        <v>0.21</v>
      </c>
      <c r="H77" s="27"/>
      <c r="I77" s="6" t="s">
        <v>32</v>
      </c>
      <c r="J77" s="6"/>
      <c r="K77" s="6"/>
      <c r="L77" s="6"/>
      <c r="M77" s="6"/>
      <c r="N77" s="6"/>
      <c r="O77" s="6"/>
      <c r="P77" s="6"/>
      <c r="Q77" s="14"/>
      <c r="R77" s="27"/>
      <c r="S77" s="15">
        <v>56520050253</v>
      </c>
      <c r="T77" s="6" t="s">
        <v>145</v>
      </c>
      <c r="U77" s="6">
        <v>2025</v>
      </c>
    </row>
    <row r="78" spans="2:21" ht="22.5">
      <c r="B78" s="2" t="s">
        <v>170</v>
      </c>
      <c r="C78" s="7" t="s">
        <v>171</v>
      </c>
      <c r="D78" s="8" t="s">
        <v>172</v>
      </c>
      <c r="E78" s="65">
        <v>0</v>
      </c>
      <c r="F78" s="65">
        <v>1.45</v>
      </c>
      <c r="G78" s="65">
        <f t="shared" si="4"/>
        <v>1.45</v>
      </c>
      <c r="H78" s="27"/>
      <c r="I78" s="2" t="s">
        <v>22</v>
      </c>
      <c r="J78" s="2"/>
      <c r="K78" s="2"/>
      <c r="L78" s="2"/>
      <c r="M78" s="2"/>
      <c r="N78" s="2"/>
      <c r="O78" s="2"/>
      <c r="P78" s="2"/>
      <c r="Q78" s="2"/>
      <c r="R78" s="27"/>
      <c r="S78" s="70">
        <v>56520050248001</v>
      </c>
      <c r="T78" s="6" t="s">
        <v>145</v>
      </c>
      <c r="U78" s="6" t="s">
        <v>3563</v>
      </c>
    </row>
    <row r="79" spans="2:21" ht="22.5">
      <c r="B79" s="6" t="s">
        <v>173</v>
      </c>
      <c r="C79" s="16" t="s">
        <v>174</v>
      </c>
      <c r="D79" s="17" t="s">
        <v>175</v>
      </c>
      <c r="E79" s="66">
        <v>0</v>
      </c>
      <c r="F79" s="66">
        <v>0.08</v>
      </c>
      <c r="G79" s="66">
        <f t="shared" si="4"/>
        <v>0.08</v>
      </c>
      <c r="H79" s="27"/>
      <c r="I79" s="3" t="s">
        <v>22</v>
      </c>
      <c r="J79" s="6"/>
      <c r="K79" s="6"/>
      <c r="L79" s="6"/>
      <c r="M79" s="6"/>
      <c r="N79" s="6"/>
      <c r="O79" s="6"/>
      <c r="P79" s="6"/>
      <c r="Q79" s="14"/>
      <c r="R79" s="27"/>
      <c r="S79" s="68">
        <v>56520050034010</v>
      </c>
      <c r="T79" s="6" t="s">
        <v>145</v>
      </c>
      <c r="U79" s="6" t="s">
        <v>3563</v>
      </c>
    </row>
    <row r="80" spans="2:21" ht="22.5">
      <c r="B80" s="7" t="s">
        <v>176</v>
      </c>
      <c r="C80" s="7" t="s">
        <v>177</v>
      </c>
      <c r="D80" s="8" t="s">
        <v>178</v>
      </c>
      <c r="E80" s="9">
        <v>0</v>
      </c>
      <c r="F80" s="9">
        <v>2.2599999999999998</v>
      </c>
      <c r="G80" s="9">
        <f t="shared" ref="G80:G85" si="5">F80-E80</f>
        <v>2.2599999999999998</v>
      </c>
      <c r="H80" s="27"/>
      <c r="I80" s="2" t="s">
        <v>22</v>
      </c>
      <c r="J80" s="10"/>
      <c r="K80" s="10"/>
      <c r="L80" s="10"/>
      <c r="M80" s="10"/>
      <c r="N80" s="10"/>
      <c r="O80" s="10"/>
      <c r="P80" s="10"/>
      <c r="Q80" s="10"/>
      <c r="R80" s="27"/>
      <c r="S80" s="11">
        <v>56520030011</v>
      </c>
      <c r="T80" s="6" t="s">
        <v>145</v>
      </c>
      <c r="U80" s="6">
        <v>2025</v>
      </c>
    </row>
    <row r="81" spans="1:21" ht="22.5">
      <c r="B81" s="7" t="s">
        <v>179</v>
      </c>
      <c r="C81" s="7" t="s">
        <v>180</v>
      </c>
      <c r="D81" s="8" t="s">
        <v>181</v>
      </c>
      <c r="E81" s="9">
        <v>0</v>
      </c>
      <c r="F81" s="9">
        <v>1</v>
      </c>
      <c r="G81" s="9">
        <f t="shared" si="5"/>
        <v>1</v>
      </c>
      <c r="H81" s="27"/>
      <c r="I81" s="2" t="s">
        <v>22</v>
      </c>
      <c r="J81" s="10"/>
      <c r="K81" s="10"/>
      <c r="L81" s="10"/>
      <c r="M81" s="10"/>
      <c r="N81" s="10"/>
      <c r="O81" s="10"/>
      <c r="P81" s="10"/>
      <c r="Q81" s="10"/>
      <c r="R81" s="27"/>
      <c r="S81" s="11">
        <v>56520020116</v>
      </c>
      <c r="T81" s="6" t="s">
        <v>145</v>
      </c>
      <c r="U81" s="6">
        <v>2025</v>
      </c>
    </row>
    <row r="82" spans="1:21" ht="22.5">
      <c r="B82" s="7" t="s">
        <v>182</v>
      </c>
      <c r="C82" s="7" t="s">
        <v>183</v>
      </c>
      <c r="D82" s="8" t="s">
        <v>184</v>
      </c>
      <c r="E82" s="9">
        <v>0</v>
      </c>
      <c r="F82" s="9">
        <v>1.66</v>
      </c>
      <c r="G82" s="9">
        <f t="shared" si="5"/>
        <v>1.66</v>
      </c>
      <c r="H82" s="27"/>
      <c r="I82" s="2" t="s">
        <v>22</v>
      </c>
      <c r="J82" s="10"/>
      <c r="K82" s="10"/>
      <c r="L82" s="10"/>
      <c r="M82" s="10"/>
      <c r="N82" s="10"/>
      <c r="O82" s="10"/>
      <c r="P82" s="10"/>
      <c r="Q82" s="10"/>
      <c r="R82" s="27"/>
      <c r="S82" s="37">
        <v>56520060049007</v>
      </c>
      <c r="T82" s="6" t="s">
        <v>145</v>
      </c>
      <c r="U82" s="6" t="s">
        <v>3563</v>
      </c>
    </row>
    <row r="83" spans="1:21" ht="22.5">
      <c r="B83" s="7" t="s">
        <v>185</v>
      </c>
      <c r="C83" s="7" t="s">
        <v>186</v>
      </c>
      <c r="D83" s="8" t="s">
        <v>187</v>
      </c>
      <c r="E83" s="9">
        <v>0</v>
      </c>
      <c r="F83" s="9">
        <v>0.22</v>
      </c>
      <c r="G83" s="9">
        <f t="shared" si="5"/>
        <v>0.22</v>
      </c>
      <c r="H83" s="27"/>
      <c r="I83" s="2" t="s">
        <v>22</v>
      </c>
      <c r="J83" s="10"/>
      <c r="K83" s="10"/>
      <c r="L83" s="10"/>
      <c r="M83" s="10"/>
      <c r="N83" s="10"/>
      <c r="O83" s="10"/>
      <c r="P83" s="10"/>
      <c r="Q83" s="10"/>
      <c r="R83" s="27"/>
      <c r="S83" s="37">
        <v>56520050096008</v>
      </c>
      <c r="T83" s="6" t="s">
        <v>145</v>
      </c>
      <c r="U83" s="6" t="s">
        <v>3563</v>
      </c>
    </row>
    <row r="84" spans="1:21">
      <c r="B84" s="685" t="s">
        <v>188</v>
      </c>
      <c r="C84" s="726" t="s">
        <v>189</v>
      </c>
      <c r="D84" s="728" t="s">
        <v>190</v>
      </c>
      <c r="E84" s="9">
        <v>0</v>
      </c>
      <c r="F84" s="9">
        <v>0.1</v>
      </c>
      <c r="G84" s="9">
        <f t="shared" si="5"/>
        <v>0.1</v>
      </c>
      <c r="H84" s="27"/>
      <c r="I84" s="2" t="s">
        <v>32</v>
      </c>
      <c r="J84" s="10"/>
      <c r="K84" s="10"/>
      <c r="L84" s="10"/>
      <c r="M84" s="10"/>
      <c r="N84" s="10"/>
      <c r="O84" s="10"/>
      <c r="P84" s="10"/>
      <c r="Q84" s="10"/>
      <c r="R84" s="27"/>
      <c r="S84" s="754">
        <v>56520050204019</v>
      </c>
      <c r="T84" s="702" t="s">
        <v>145</v>
      </c>
      <c r="U84" s="702" t="s">
        <v>3563</v>
      </c>
    </row>
    <row r="85" spans="1:21" ht="22.5">
      <c r="B85" s="686"/>
      <c r="C85" s="744"/>
      <c r="D85" s="753"/>
      <c r="E85" s="13">
        <v>0.1</v>
      </c>
      <c r="F85" s="13">
        <v>0.22</v>
      </c>
      <c r="G85" s="13">
        <f t="shared" si="5"/>
        <v>0.12</v>
      </c>
      <c r="H85" s="27"/>
      <c r="I85" s="3" t="s">
        <v>22</v>
      </c>
      <c r="J85" s="6"/>
      <c r="K85" s="6"/>
      <c r="L85" s="6"/>
      <c r="M85" s="6"/>
      <c r="N85" s="6"/>
      <c r="O85" s="6"/>
      <c r="P85" s="6"/>
      <c r="Q85" s="6"/>
      <c r="R85" s="27"/>
      <c r="S85" s="750"/>
      <c r="T85" s="694"/>
      <c r="U85" s="694"/>
    </row>
    <row r="86" spans="1:21" ht="22.5">
      <c r="B86" s="16" t="s">
        <v>191</v>
      </c>
      <c r="C86" s="16" t="s">
        <v>193</v>
      </c>
      <c r="D86" s="17" t="s">
        <v>192</v>
      </c>
      <c r="E86" s="13">
        <v>0</v>
      </c>
      <c r="F86" s="13">
        <v>0.66</v>
      </c>
      <c r="G86" s="13">
        <f t="shared" ref="G86" si="6">F86-E86</f>
        <v>0.66</v>
      </c>
      <c r="H86" s="27"/>
      <c r="I86" s="3" t="s">
        <v>42</v>
      </c>
      <c r="J86" s="27"/>
      <c r="K86" s="27"/>
      <c r="L86" s="27"/>
      <c r="M86" s="27"/>
      <c r="N86" s="27"/>
      <c r="O86" s="27"/>
      <c r="P86" s="27"/>
      <c r="Q86" s="27"/>
      <c r="R86" s="27"/>
      <c r="S86" s="480">
        <v>56520060111</v>
      </c>
      <c r="T86" s="6" t="s">
        <v>145</v>
      </c>
      <c r="U86" s="6">
        <v>2025</v>
      </c>
    </row>
    <row r="88" spans="1:21">
      <c r="A88" s="61"/>
      <c r="B88" s="748" t="s">
        <v>623</v>
      </c>
      <c r="C88" s="746"/>
      <c r="D88" s="746"/>
      <c r="E88" s="746"/>
      <c r="F88" s="746"/>
      <c r="G88" s="59">
        <f>SUM(G70:G86)</f>
        <v>25.410000000000007</v>
      </c>
      <c r="L88" s="63" t="s">
        <v>141</v>
      </c>
      <c r="M88" s="64">
        <f>SUM(M70:M86)</f>
        <v>0</v>
      </c>
      <c r="N88" s="64">
        <f>SUM(N70:N86)</f>
        <v>0</v>
      </c>
      <c r="P88" s="63" t="s">
        <v>142</v>
      </c>
      <c r="Q88" s="64">
        <f>SUM(Q70:Q86)</f>
        <v>0</v>
      </c>
      <c r="R88" s="64">
        <f>SUM(R70:R86)</f>
        <v>0</v>
      </c>
    </row>
    <row r="89" spans="1:21">
      <c r="A89" s="62"/>
      <c r="B89" s="745" t="s">
        <v>138</v>
      </c>
      <c r="C89" s="746"/>
      <c r="D89" s="746"/>
      <c r="E89" s="746"/>
      <c r="F89" s="746"/>
      <c r="G89" s="60">
        <f>SUMIF(I70:I86,"melnais",G70:G86)</f>
        <v>1.74</v>
      </c>
    </row>
    <row r="90" spans="1:21">
      <c r="A90" s="62"/>
      <c r="B90" s="745" t="s">
        <v>139</v>
      </c>
      <c r="C90" s="746"/>
      <c r="D90" s="746"/>
      <c r="E90" s="746"/>
      <c r="F90" s="746"/>
      <c r="G90" s="60">
        <f>SUMIF(I70:I86,"grants (šķembas)",G70:G86)</f>
        <v>23.009999999999998</v>
      </c>
    </row>
    <row r="91" spans="1:21">
      <c r="A91" s="62"/>
      <c r="B91" s="745" t="s">
        <v>140</v>
      </c>
      <c r="C91" s="746"/>
      <c r="D91" s="746"/>
      <c r="E91" s="746"/>
      <c r="F91" s="746"/>
      <c r="G91" s="60">
        <f>SUMIF(I70:I86,"bruģis",G70:G86)</f>
        <v>0</v>
      </c>
    </row>
    <row r="92" spans="1:21">
      <c r="A92" s="62"/>
      <c r="B92" s="745" t="s">
        <v>42</v>
      </c>
      <c r="C92" s="746"/>
      <c r="D92" s="746"/>
      <c r="E92" s="746"/>
      <c r="F92" s="746"/>
      <c r="G92" s="60">
        <f>SUMIF(I70:I86,"bez seguma",G70:G86)</f>
        <v>0.66</v>
      </c>
    </row>
    <row r="94" spans="1:21">
      <c r="B94" s="72" t="s">
        <v>194</v>
      </c>
    </row>
    <row r="95" spans="1:21" ht="15" customHeight="1">
      <c r="B95" s="693" t="s">
        <v>0</v>
      </c>
      <c r="C95" s="693" t="s">
        <v>1</v>
      </c>
      <c r="D95" s="693"/>
      <c r="E95" s="747" t="s">
        <v>2</v>
      </c>
      <c r="F95" s="747"/>
      <c r="G95" s="747"/>
      <c r="H95" s="747"/>
      <c r="I95" s="747"/>
      <c r="J95" s="747"/>
      <c r="K95" s="747"/>
      <c r="L95" s="747"/>
      <c r="M95" s="747"/>
      <c r="N95" s="747"/>
      <c r="O95" s="747"/>
      <c r="P95" s="747"/>
      <c r="Q95" s="747"/>
      <c r="R95" s="747"/>
      <c r="S95" s="693" t="s">
        <v>3</v>
      </c>
      <c r="T95" s="685" t="s">
        <v>124</v>
      </c>
      <c r="U95" s="693" t="s">
        <v>3562</v>
      </c>
    </row>
    <row r="96" spans="1:21">
      <c r="B96" s="693"/>
      <c r="C96" s="693"/>
      <c r="D96" s="693"/>
      <c r="E96" s="693" t="s">
        <v>4</v>
      </c>
      <c r="F96" s="693"/>
      <c r="G96" s="693"/>
      <c r="H96" s="693"/>
      <c r="I96" s="693"/>
      <c r="J96" s="693" t="s">
        <v>5</v>
      </c>
      <c r="K96" s="693"/>
      <c r="L96" s="693"/>
      <c r="M96" s="693"/>
      <c r="N96" s="693"/>
      <c r="O96" s="693"/>
      <c r="P96" s="693"/>
      <c r="Q96" s="693" t="s">
        <v>55</v>
      </c>
      <c r="R96" s="703"/>
      <c r="S96" s="703"/>
      <c r="T96" s="697"/>
      <c r="U96" s="694"/>
    </row>
    <row r="97" spans="2:21">
      <c r="B97" s="693"/>
      <c r="C97" s="693"/>
      <c r="D97" s="693"/>
      <c r="E97" s="693" t="s">
        <v>6</v>
      </c>
      <c r="F97" s="693"/>
      <c r="G97" s="693" t="s">
        <v>7</v>
      </c>
      <c r="H97" s="693" t="s">
        <v>12</v>
      </c>
      <c r="I97" s="693" t="s">
        <v>8</v>
      </c>
      <c r="J97" s="693" t="s">
        <v>9</v>
      </c>
      <c r="K97" s="693" t="s">
        <v>10</v>
      </c>
      <c r="L97" s="693"/>
      <c r="M97" s="693" t="s">
        <v>11</v>
      </c>
      <c r="N97" s="693" t="s">
        <v>12</v>
      </c>
      <c r="O97" s="693" t="s">
        <v>13</v>
      </c>
      <c r="P97" s="755" t="s">
        <v>14</v>
      </c>
      <c r="Q97" s="693" t="s">
        <v>56</v>
      </c>
      <c r="R97" s="693" t="s">
        <v>11</v>
      </c>
      <c r="S97" s="693" t="s">
        <v>57</v>
      </c>
      <c r="T97" s="697"/>
      <c r="U97" s="694"/>
    </row>
    <row r="98" spans="2:21" ht="58.5" customHeight="1">
      <c r="B98" s="693"/>
      <c r="C98" s="693"/>
      <c r="D98" s="693"/>
      <c r="E98" s="3" t="s">
        <v>15</v>
      </c>
      <c r="F98" s="3" t="s">
        <v>16</v>
      </c>
      <c r="G98" s="693"/>
      <c r="H98" s="693"/>
      <c r="I98" s="693"/>
      <c r="J98" s="693"/>
      <c r="K98" s="3" t="s">
        <v>17</v>
      </c>
      <c r="L98" s="3" t="s">
        <v>18</v>
      </c>
      <c r="M98" s="693"/>
      <c r="N98" s="693"/>
      <c r="O98" s="693"/>
      <c r="P98" s="755"/>
      <c r="Q98" s="703"/>
      <c r="R98" s="703"/>
      <c r="S98" s="693"/>
      <c r="T98" s="680"/>
      <c r="U98" s="694"/>
    </row>
    <row r="99" spans="2:21">
      <c r="B99" s="5">
        <v>1</v>
      </c>
      <c r="C99" s="742">
        <v>2</v>
      </c>
      <c r="D99" s="742"/>
      <c r="E99" s="5">
        <v>3</v>
      </c>
      <c r="F99" s="5">
        <v>4</v>
      </c>
      <c r="G99" s="5">
        <v>5</v>
      </c>
      <c r="H99" s="5">
        <v>6</v>
      </c>
      <c r="I99" s="5">
        <v>7</v>
      </c>
      <c r="J99" s="5">
        <v>8</v>
      </c>
      <c r="K99" s="5">
        <v>9</v>
      </c>
      <c r="L99" s="5">
        <v>10</v>
      </c>
      <c r="M99" s="5">
        <v>11</v>
      </c>
      <c r="N99" s="5">
        <v>12</v>
      </c>
      <c r="O99" s="5">
        <v>13</v>
      </c>
      <c r="P99" s="5">
        <v>14</v>
      </c>
      <c r="Q99" s="5">
        <v>15</v>
      </c>
      <c r="R99" s="5">
        <v>16</v>
      </c>
      <c r="S99" s="5">
        <v>17</v>
      </c>
      <c r="T99" s="5">
        <v>18</v>
      </c>
      <c r="U99" s="5">
        <v>19</v>
      </c>
    </row>
    <row r="100" spans="2:21" ht="22.5">
      <c r="B100" s="16" t="s">
        <v>195</v>
      </c>
      <c r="C100" s="7" t="s">
        <v>196</v>
      </c>
      <c r="D100" s="8" t="s">
        <v>197</v>
      </c>
      <c r="E100" s="65">
        <v>0</v>
      </c>
      <c r="F100" s="65">
        <v>3.26</v>
      </c>
      <c r="G100" s="65">
        <f>F100-E100</f>
        <v>3.26</v>
      </c>
      <c r="H100" s="27"/>
      <c r="I100" s="2" t="s">
        <v>22</v>
      </c>
      <c r="J100" s="10"/>
      <c r="K100" s="10"/>
      <c r="L100" s="10"/>
      <c r="M100" s="10"/>
      <c r="N100" s="10"/>
      <c r="O100" s="10"/>
      <c r="P100" s="10"/>
      <c r="Q100" s="10"/>
      <c r="R100" s="27"/>
      <c r="S100" s="69">
        <v>56540010409</v>
      </c>
      <c r="T100" s="479" t="s">
        <v>194</v>
      </c>
      <c r="U100" s="479">
        <v>2027</v>
      </c>
    </row>
    <row r="101" spans="2:21" ht="22.5">
      <c r="B101" s="16" t="s">
        <v>198</v>
      </c>
      <c r="C101" s="7" t="s">
        <v>199</v>
      </c>
      <c r="D101" s="17" t="s">
        <v>200</v>
      </c>
      <c r="E101" s="66">
        <v>0</v>
      </c>
      <c r="F101" s="66">
        <v>4.29</v>
      </c>
      <c r="G101" s="66">
        <f>F101-E101</f>
        <v>4.29</v>
      </c>
      <c r="H101" s="27"/>
      <c r="I101" s="3" t="s">
        <v>22</v>
      </c>
      <c r="J101" s="6"/>
      <c r="K101" s="6"/>
      <c r="L101" s="6"/>
      <c r="M101" s="6"/>
      <c r="N101" s="6"/>
      <c r="O101" s="6"/>
      <c r="P101" s="6"/>
      <c r="Q101" s="14"/>
      <c r="R101" s="27"/>
      <c r="S101" s="15">
        <v>56540010410</v>
      </c>
      <c r="T101" s="479" t="s">
        <v>194</v>
      </c>
      <c r="U101" s="479">
        <v>2027</v>
      </c>
    </row>
    <row r="102" spans="2:21" ht="22.5">
      <c r="B102" s="16" t="s">
        <v>201</v>
      </c>
      <c r="C102" s="7" t="s">
        <v>202</v>
      </c>
      <c r="D102" s="17" t="s">
        <v>203</v>
      </c>
      <c r="E102" s="66">
        <v>0.6</v>
      </c>
      <c r="F102" s="66">
        <v>5.27</v>
      </c>
      <c r="G102" s="66">
        <f>F102-E102</f>
        <v>4.67</v>
      </c>
      <c r="H102" s="27"/>
      <c r="I102" s="3" t="s">
        <v>22</v>
      </c>
      <c r="J102" s="6"/>
      <c r="K102" s="6"/>
      <c r="L102" s="6"/>
      <c r="M102" s="6"/>
      <c r="N102" s="6"/>
      <c r="O102" s="6"/>
      <c r="P102" s="6"/>
      <c r="Q102" s="14"/>
      <c r="R102" s="27"/>
      <c r="S102" s="15">
        <v>56540010411</v>
      </c>
      <c r="T102" s="479" t="s">
        <v>194</v>
      </c>
      <c r="U102" s="479">
        <v>2027</v>
      </c>
    </row>
    <row r="103" spans="2:21" ht="15" customHeight="1">
      <c r="B103" s="685" t="s">
        <v>204</v>
      </c>
      <c r="C103" s="756" t="s">
        <v>205</v>
      </c>
      <c r="D103" s="728" t="s">
        <v>206</v>
      </c>
      <c r="E103" s="757">
        <v>0</v>
      </c>
      <c r="F103" s="757">
        <v>2.5099999999999998</v>
      </c>
      <c r="G103" s="757">
        <f>F103-E103</f>
        <v>2.5099999999999998</v>
      </c>
      <c r="H103" s="762"/>
      <c r="I103" s="685" t="s">
        <v>22</v>
      </c>
      <c r="J103" s="700" t="s">
        <v>3578</v>
      </c>
      <c r="K103" s="700">
        <v>2.2999999999999998</v>
      </c>
      <c r="L103" s="685" t="s">
        <v>252</v>
      </c>
      <c r="M103" s="700">
        <v>24</v>
      </c>
      <c r="N103" s="700">
        <v>168</v>
      </c>
      <c r="O103" s="700"/>
      <c r="P103" s="700" t="s">
        <v>253</v>
      </c>
      <c r="Q103" s="700"/>
      <c r="R103" s="699"/>
      <c r="S103" s="765">
        <v>56540040304</v>
      </c>
      <c r="T103" s="712" t="s">
        <v>194</v>
      </c>
      <c r="U103" s="712">
        <v>2027</v>
      </c>
    </row>
    <row r="104" spans="2:21">
      <c r="B104" s="685"/>
      <c r="C104" s="756"/>
      <c r="D104" s="728"/>
      <c r="E104" s="757"/>
      <c r="F104" s="757"/>
      <c r="G104" s="757"/>
      <c r="H104" s="762"/>
      <c r="I104" s="685"/>
      <c r="J104" s="700"/>
      <c r="K104" s="700"/>
      <c r="L104" s="685"/>
      <c r="M104" s="700"/>
      <c r="N104" s="700"/>
      <c r="O104" s="700"/>
      <c r="P104" s="700"/>
      <c r="Q104" s="700"/>
      <c r="R104" s="699"/>
      <c r="S104" s="765"/>
      <c r="T104" s="712"/>
      <c r="U104" s="712"/>
    </row>
    <row r="105" spans="2:21" ht="15" customHeight="1">
      <c r="B105" s="685" t="s">
        <v>207</v>
      </c>
      <c r="C105" s="726" t="s">
        <v>208</v>
      </c>
      <c r="D105" s="728" t="s">
        <v>209</v>
      </c>
      <c r="E105" s="65">
        <v>0</v>
      </c>
      <c r="F105" s="65">
        <v>0.65</v>
      </c>
      <c r="G105" s="65">
        <f t="shared" ref="G105:G115" si="7">F105-E105</f>
        <v>0.65</v>
      </c>
      <c r="H105" s="27"/>
      <c r="I105" s="2" t="s">
        <v>32</v>
      </c>
      <c r="J105" s="10"/>
      <c r="K105" s="10"/>
      <c r="L105" s="10"/>
      <c r="M105" s="10"/>
      <c r="N105" s="10"/>
      <c r="O105" s="10"/>
      <c r="P105" s="10"/>
      <c r="Q105" s="10"/>
      <c r="R105" s="27"/>
      <c r="S105" s="69">
        <v>56540040305</v>
      </c>
      <c r="T105" s="40" t="s">
        <v>194</v>
      </c>
      <c r="U105" s="40">
        <v>2027</v>
      </c>
    </row>
    <row r="106" spans="2:21" ht="24.75" customHeight="1">
      <c r="B106" s="685"/>
      <c r="C106" s="726"/>
      <c r="D106" s="728"/>
      <c r="E106" s="65">
        <v>0.65</v>
      </c>
      <c r="F106" s="65">
        <v>7.22</v>
      </c>
      <c r="G106" s="65">
        <f t="shared" si="7"/>
        <v>6.5699999999999994</v>
      </c>
      <c r="H106" s="27"/>
      <c r="I106" s="2" t="s">
        <v>22</v>
      </c>
      <c r="J106" s="10"/>
      <c r="K106" s="10"/>
      <c r="L106" s="10"/>
      <c r="M106" s="10"/>
      <c r="N106" s="10"/>
      <c r="O106" s="10"/>
      <c r="P106" s="10"/>
      <c r="Q106" s="10"/>
      <c r="R106" s="27"/>
      <c r="S106" s="69">
        <v>56540040305</v>
      </c>
      <c r="T106" s="40" t="s">
        <v>194</v>
      </c>
      <c r="U106" s="40">
        <v>2027</v>
      </c>
    </row>
    <row r="107" spans="2:21" ht="29.25" customHeight="1">
      <c r="B107" s="2" t="s">
        <v>210</v>
      </c>
      <c r="C107" s="7" t="s">
        <v>211</v>
      </c>
      <c r="D107" s="8" t="s">
        <v>212</v>
      </c>
      <c r="E107" s="65">
        <v>0</v>
      </c>
      <c r="F107" s="65">
        <v>6.62</v>
      </c>
      <c r="G107" s="65">
        <f t="shared" si="7"/>
        <v>6.62</v>
      </c>
      <c r="H107" s="27"/>
      <c r="I107" s="2" t="s">
        <v>22</v>
      </c>
      <c r="J107" s="2"/>
      <c r="K107" s="2"/>
      <c r="L107" s="2"/>
      <c r="M107" s="2"/>
      <c r="N107" s="2"/>
      <c r="O107" s="2"/>
      <c r="P107" s="2"/>
      <c r="Q107" s="2"/>
      <c r="R107" s="27"/>
      <c r="S107" s="69">
        <v>56540040306</v>
      </c>
      <c r="T107" s="40" t="s">
        <v>194</v>
      </c>
      <c r="U107" s="40">
        <v>2027</v>
      </c>
    </row>
    <row r="108" spans="2:21" ht="25.5" customHeight="1">
      <c r="B108" s="2" t="s">
        <v>213</v>
      </c>
      <c r="C108" s="7" t="s">
        <v>214</v>
      </c>
      <c r="D108" s="8" t="s">
        <v>215</v>
      </c>
      <c r="E108" s="65">
        <v>0</v>
      </c>
      <c r="F108" s="65">
        <v>3.61</v>
      </c>
      <c r="G108" s="65">
        <f t="shared" si="7"/>
        <v>3.61</v>
      </c>
      <c r="H108" s="27"/>
      <c r="I108" s="2" t="s">
        <v>22</v>
      </c>
      <c r="J108" s="10"/>
      <c r="K108" s="10"/>
      <c r="L108" s="10"/>
      <c r="M108" s="10"/>
      <c r="N108" s="10"/>
      <c r="O108" s="10"/>
      <c r="P108" s="10"/>
      <c r="Q108" s="10"/>
      <c r="R108" s="27"/>
      <c r="S108" s="69">
        <v>56540040308</v>
      </c>
      <c r="T108" s="40" t="s">
        <v>194</v>
      </c>
      <c r="U108" s="40">
        <v>2027</v>
      </c>
    </row>
    <row r="109" spans="2:21" ht="22.5">
      <c r="B109" s="685" t="s">
        <v>216</v>
      </c>
      <c r="C109" s="726" t="s">
        <v>217</v>
      </c>
      <c r="D109" s="728" t="s">
        <v>218</v>
      </c>
      <c r="E109" s="66">
        <v>0</v>
      </c>
      <c r="F109" s="66">
        <v>4.5599999999999996</v>
      </c>
      <c r="G109" s="66">
        <f t="shared" si="7"/>
        <v>4.5599999999999996</v>
      </c>
      <c r="H109" s="27"/>
      <c r="I109" s="3" t="s">
        <v>22</v>
      </c>
      <c r="J109" s="6"/>
      <c r="K109" s="6"/>
      <c r="L109" s="6"/>
      <c r="M109" s="6"/>
      <c r="N109" s="6"/>
      <c r="O109" s="6"/>
      <c r="P109" s="6"/>
      <c r="Q109" s="14"/>
      <c r="R109" s="27"/>
      <c r="S109" s="763">
        <v>56540070123</v>
      </c>
      <c r="T109" s="713" t="s">
        <v>194</v>
      </c>
      <c r="U109" s="713">
        <v>2027</v>
      </c>
    </row>
    <row r="110" spans="2:21" ht="22.5">
      <c r="B110" s="685"/>
      <c r="C110" s="726"/>
      <c r="D110" s="728"/>
      <c r="E110" s="66">
        <v>4.5599999999999996</v>
      </c>
      <c r="F110" s="66">
        <v>5.09</v>
      </c>
      <c r="G110" s="66">
        <f t="shared" si="7"/>
        <v>0.53000000000000025</v>
      </c>
      <c r="H110" s="27"/>
      <c r="I110" s="3" t="s">
        <v>42</v>
      </c>
      <c r="J110" s="6"/>
      <c r="K110" s="6"/>
      <c r="L110" s="6"/>
      <c r="M110" s="6"/>
      <c r="N110" s="6"/>
      <c r="O110" s="6"/>
      <c r="P110" s="6"/>
      <c r="Q110" s="14"/>
      <c r="R110" s="27"/>
      <c r="S110" s="764"/>
      <c r="T110" s="714"/>
      <c r="U110" s="714"/>
    </row>
    <row r="111" spans="2:21" ht="22.5">
      <c r="B111" s="2" t="s">
        <v>219</v>
      </c>
      <c r="C111" s="4" t="s">
        <v>220</v>
      </c>
      <c r="D111" s="8" t="s">
        <v>221</v>
      </c>
      <c r="E111" s="73">
        <v>0</v>
      </c>
      <c r="F111" s="73">
        <v>3.51</v>
      </c>
      <c r="G111" s="73">
        <f t="shared" si="7"/>
        <v>3.51</v>
      </c>
      <c r="H111" s="27"/>
      <c r="I111" s="2" t="s">
        <v>22</v>
      </c>
      <c r="J111" s="2"/>
      <c r="K111" s="2"/>
      <c r="L111" s="2"/>
      <c r="M111" s="2"/>
      <c r="N111" s="2"/>
      <c r="O111" s="2"/>
      <c r="P111" s="2"/>
      <c r="Q111" s="2"/>
      <c r="R111" s="27"/>
      <c r="S111" s="481">
        <v>56540060140001</v>
      </c>
      <c r="T111" s="479" t="s">
        <v>194</v>
      </c>
      <c r="U111" s="646" t="s">
        <v>3564</v>
      </c>
    </row>
    <row r="112" spans="2:21" ht="24.75" customHeight="1">
      <c r="B112" s="2" t="s">
        <v>222</v>
      </c>
      <c r="C112" s="4" t="s">
        <v>223</v>
      </c>
      <c r="D112" s="8" t="s">
        <v>224</v>
      </c>
      <c r="E112" s="73">
        <v>0</v>
      </c>
      <c r="F112" s="73">
        <v>0.53</v>
      </c>
      <c r="G112" s="73">
        <f t="shared" si="7"/>
        <v>0.53</v>
      </c>
      <c r="H112" s="27"/>
      <c r="I112" s="2" t="s">
        <v>22</v>
      </c>
      <c r="J112" s="2"/>
      <c r="K112" s="2"/>
      <c r="L112" s="2"/>
      <c r="M112" s="2"/>
      <c r="N112" s="2"/>
      <c r="O112" s="2"/>
      <c r="P112" s="2"/>
      <c r="Q112" s="2"/>
      <c r="R112" s="27"/>
      <c r="S112" s="74">
        <v>56540060140</v>
      </c>
      <c r="T112" s="479" t="s">
        <v>194</v>
      </c>
      <c r="U112" s="479">
        <v>2027</v>
      </c>
    </row>
    <row r="113" spans="2:21" ht="28.5" customHeight="1">
      <c r="B113" s="2" t="s">
        <v>225</v>
      </c>
      <c r="C113" s="7" t="s">
        <v>226</v>
      </c>
      <c r="D113" s="8" t="s">
        <v>227</v>
      </c>
      <c r="E113" s="65">
        <v>0</v>
      </c>
      <c r="F113" s="65">
        <v>1.3</v>
      </c>
      <c r="G113" s="65">
        <f t="shared" si="7"/>
        <v>1.3</v>
      </c>
      <c r="H113" s="27"/>
      <c r="I113" s="2" t="s">
        <v>22</v>
      </c>
      <c r="J113" s="2"/>
      <c r="K113" s="2"/>
      <c r="L113" s="2"/>
      <c r="M113" s="2"/>
      <c r="N113" s="2"/>
      <c r="O113" s="2"/>
      <c r="P113" s="2"/>
      <c r="Q113" s="2"/>
      <c r="R113" s="27"/>
      <c r="S113" s="69">
        <v>56540050110</v>
      </c>
      <c r="T113" s="479" t="s">
        <v>194</v>
      </c>
      <c r="U113" s="479">
        <v>2027</v>
      </c>
    </row>
    <row r="114" spans="2:21" ht="22.5">
      <c r="B114" s="16" t="s">
        <v>228</v>
      </c>
      <c r="C114" s="7" t="s">
        <v>229</v>
      </c>
      <c r="D114" s="8" t="s">
        <v>230</v>
      </c>
      <c r="E114" s="65">
        <v>0</v>
      </c>
      <c r="F114" s="65">
        <v>1.23</v>
      </c>
      <c r="G114" s="65">
        <f t="shared" si="7"/>
        <v>1.23</v>
      </c>
      <c r="H114" s="27"/>
      <c r="I114" s="2" t="s">
        <v>22</v>
      </c>
      <c r="J114" s="10"/>
      <c r="K114" s="10"/>
      <c r="L114" s="10"/>
      <c r="M114" s="10"/>
      <c r="N114" s="10"/>
      <c r="O114" s="10"/>
      <c r="P114" s="10"/>
      <c r="Q114" s="10"/>
      <c r="R114" s="27"/>
      <c r="S114" s="69">
        <v>56540010419</v>
      </c>
      <c r="T114" s="479" t="s">
        <v>194</v>
      </c>
      <c r="U114" s="479">
        <v>2027</v>
      </c>
    </row>
    <row r="115" spans="2:21" ht="18" customHeight="1">
      <c r="B115" s="2" t="s">
        <v>231</v>
      </c>
      <c r="C115" s="7" t="s">
        <v>232</v>
      </c>
      <c r="D115" s="8" t="s">
        <v>233</v>
      </c>
      <c r="E115" s="65">
        <v>0</v>
      </c>
      <c r="F115" s="65">
        <v>1.78</v>
      </c>
      <c r="G115" s="65">
        <f t="shared" si="7"/>
        <v>1.78</v>
      </c>
      <c r="H115" s="27"/>
      <c r="I115" s="2" t="s">
        <v>42</v>
      </c>
      <c r="J115" s="2"/>
      <c r="K115" s="2"/>
      <c r="L115" s="2"/>
      <c r="M115" s="2"/>
      <c r="N115" s="2"/>
      <c r="O115" s="2"/>
      <c r="P115" s="2"/>
      <c r="Q115" s="2"/>
      <c r="R115" s="27"/>
      <c r="S115" s="69">
        <v>56540030069</v>
      </c>
      <c r="T115" s="479" t="s">
        <v>194</v>
      </c>
      <c r="U115" s="479">
        <v>2027</v>
      </c>
    </row>
    <row r="116" spans="2:21" ht="22.5">
      <c r="B116" s="16" t="s">
        <v>234</v>
      </c>
      <c r="C116" s="16" t="s">
        <v>235</v>
      </c>
      <c r="D116" s="17" t="s">
        <v>236</v>
      </c>
      <c r="E116" s="66">
        <v>0</v>
      </c>
      <c r="F116" s="66">
        <v>0.28999999999999998</v>
      </c>
      <c r="G116" s="66">
        <f t="shared" ref="G116:G123" si="8">F116-E116</f>
        <v>0.28999999999999998</v>
      </c>
      <c r="H116" s="27"/>
      <c r="I116" s="3" t="s">
        <v>22</v>
      </c>
      <c r="J116" s="6"/>
      <c r="K116" s="6"/>
      <c r="L116" s="6"/>
      <c r="M116" s="6"/>
      <c r="N116" s="6"/>
      <c r="O116" s="6"/>
      <c r="P116" s="6"/>
      <c r="Q116" s="14"/>
      <c r="R116" s="27"/>
      <c r="S116" s="15">
        <v>56540010440</v>
      </c>
      <c r="T116" s="479" t="s">
        <v>194</v>
      </c>
      <c r="U116" s="479">
        <v>2027</v>
      </c>
    </row>
    <row r="117" spans="2:21" ht="22.5">
      <c r="B117" s="16" t="s">
        <v>237</v>
      </c>
      <c r="C117" s="16" t="s">
        <v>238</v>
      </c>
      <c r="D117" s="17" t="s">
        <v>239</v>
      </c>
      <c r="E117" s="66">
        <v>0</v>
      </c>
      <c r="F117" s="66">
        <v>0.6</v>
      </c>
      <c r="G117" s="66">
        <f t="shared" si="8"/>
        <v>0.6</v>
      </c>
      <c r="H117" s="27"/>
      <c r="I117" s="3" t="s">
        <v>22</v>
      </c>
      <c r="J117" s="6"/>
      <c r="K117" s="6"/>
      <c r="L117" s="6"/>
      <c r="M117" s="6"/>
      <c r="N117" s="6"/>
      <c r="O117" s="6"/>
      <c r="P117" s="6"/>
      <c r="Q117" s="14"/>
      <c r="R117" s="27"/>
      <c r="S117" s="15">
        <v>56540040320</v>
      </c>
      <c r="T117" s="479" t="s">
        <v>194</v>
      </c>
      <c r="U117" s="479">
        <v>2027</v>
      </c>
    </row>
    <row r="118" spans="2:21" ht="22.5">
      <c r="B118" s="16" t="s">
        <v>240</v>
      </c>
      <c r="C118" s="16" t="s">
        <v>241</v>
      </c>
      <c r="D118" s="17" t="s">
        <v>242</v>
      </c>
      <c r="E118" s="66">
        <v>0</v>
      </c>
      <c r="F118" s="66">
        <v>0.56000000000000005</v>
      </c>
      <c r="G118" s="66">
        <f t="shared" si="8"/>
        <v>0.56000000000000005</v>
      </c>
      <c r="H118" s="27"/>
      <c r="I118" s="3" t="s">
        <v>22</v>
      </c>
      <c r="J118" s="6"/>
      <c r="K118" s="6"/>
      <c r="L118" s="6"/>
      <c r="M118" s="6"/>
      <c r="N118" s="6"/>
      <c r="O118" s="6"/>
      <c r="P118" s="6"/>
      <c r="Q118" s="14"/>
      <c r="R118" s="27"/>
      <c r="S118" s="15">
        <v>56540040321</v>
      </c>
      <c r="T118" s="479" t="s">
        <v>194</v>
      </c>
      <c r="U118" s="479">
        <v>2027</v>
      </c>
    </row>
    <row r="119" spans="2:21" ht="22.5">
      <c r="B119" s="685" t="s">
        <v>243</v>
      </c>
      <c r="C119" s="726" t="s">
        <v>244</v>
      </c>
      <c r="D119" s="728" t="s">
        <v>245</v>
      </c>
      <c r="E119" s="66">
        <v>0</v>
      </c>
      <c r="F119" s="66">
        <v>0.4</v>
      </c>
      <c r="G119" s="66">
        <f t="shared" si="8"/>
        <v>0.4</v>
      </c>
      <c r="H119" s="27"/>
      <c r="I119" s="3" t="s">
        <v>22</v>
      </c>
      <c r="J119" s="6"/>
      <c r="K119" s="6"/>
      <c r="L119" s="6"/>
      <c r="M119" s="6"/>
      <c r="N119" s="6"/>
      <c r="O119" s="6"/>
      <c r="P119" s="6"/>
      <c r="Q119" s="14"/>
      <c r="R119" s="27"/>
      <c r="S119" s="763">
        <v>56540040326</v>
      </c>
      <c r="T119" s="685" t="s">
        <v>194</v>
      </c>
      <c r="U119" s="685">
        <v>2027</v>
      </c>
    </row>
    <row r="120" spans="2:21" ht="22.5">
      <c r="B120" s="737"/>
      <c r="C120" s="732"/>
      <c r="D120" s="733"/>
      <c r="E120" s="66">
        <v>0.4</v>
      </c>
      <c r="F120" s="66">
        <v>0.84</v>
      </c>
      <c r="G120" s="66">
        <f t="shared" si="8"/>
        <v>0.43999999999999995</v>
      </c>
      <c r="H120" s="27"/>
      <c r="I120" s="3" t="s">
        <v>42</v>
      </c>
      <c r="J120" s="6"/>
      <c r="K120" s="6"/>
      <c r="L120" s="6"/>
      <c r="M120" s="6"/>
      <c r="N120" s="6"/>
      <c r="O120" s="6"/>
      <c r="P120" s="6"/>
      <c r="Q120" s="14"/>
      <c r="R120" s="27"/>
      <c r="S120" s="764"/>
      <c r="T120" s="680"/>
      <c r="U120" s="680"/>
    </row>
    <row r="121" spans="2:21">
      <c r="B121" s="685" t="s">
        <v>246</v>
      </c>
      <c r="C121" s="726" t="s">
        <v>247</v>
      </c>
      <c r="D121" s="728" t="s">
        <v>248</v>
      </c>
      <c r="E121" s="66">
        <v>0</v>
      </c>
      <c r="F121" s="66">
        <v>0.04</v>
      </c>
      <c r="G121" s="66">
        <f t="shared" si="8"/>
        <v>0.04</v>
      </c>
      <c r="H121" s="27"/>
      <c r="I121" s="6" t="s">
        <v>32</v>
      </c>
      <c r="J121" s="6"/>
      <c r="K121" s="6"/>
      <c r="L121" s="6"/>
      <c r="M121" s="6"/>
      <c r="N121" s="6"/>
      <c r="O121" s="6"/>
      <c r="P121" s="6"/>
      <c r="Q121" s="14"/>
      <c r="R121" s="27"/>
      <c r="S121" s="763">
        <v>56540040325</v>
      </c>
      <c r="T121" s="685" t="s">
        <v>194</v>
      </c>
      <c r="U121" s="685">
        <v>2027</v>
      </c>
    </row>
    <row r="122" spans="2:21" ht="22.5">
      <c r="B122" s="737"/>
      <c r="C122" s="732"/>
      <c r="D122" s="733"/>
      <c r="E122" s="66">
        <v>0.04</v>
      </c>
      <c r="F122" s="66">
        <v>0.16</v>
      </c>
      <c r="G122" s="66">
        <f t="shared" si="8"/>
        <v>0.12</v>
      </c>
      <c r="H122" s="27"/>
      <c r="I122" s="3" t="s">
        <v>22</v>
      </c>
      <c r="J122" s="6"/>
      <c r="K122" s="6"/>
      <c r="L122" s="6"/>
      <c r="M122" s="6"/>
      <c r="N122" s="6"/>
      <c r="O122" s="6"/>
      <c r="P122" s="6"/>
      <c r="Q122" s="14"/>
      <c r="R122" s="27"/>
      <c r="S122" s="764"/>
      <c r="T122" s="680"/>
      <c r="U122" s="680"/>
    </row>
    <row r="123" spans="2:21" ht="22.5">
      <c r="B123" s="16" t="s">
        <v>249</v>
      </c>
      <c r="C123" s="16" t="s">
        <v>250</v>
      </c>
      <c r="D123" s="17" t="s">
        <v>251</v>
      </c>
      <c r="E123" s="66">
        <v>0</v>
      </c>
      <c r="F123" s="66">
        <v>0.19</v>
      </c>
      <c r="G123" s="66">
        <f t="shared" si="8"/>
        <v>0.19</v>
      </c>
      <c r="H123" s="27"/>
      <c r="I123" s="3" t="s">
        <v>22</v>
      </c>
      <c r="J123" s="6"/>
      <c r="K123" s="6"/>
      <c r="L123" s="6"/>
      <c r="M123" s="6"/>
      <c r="N123" s="6"/>
      <c r="O123" s="6"/>
      <c r="P123" s="6"/>
      <c r="Q123" s="14"/>
      <c r="R123" s="27"/>
      <c r="S123" s="15">
        <v>56540040353</v>
      </c>
      <c r="T123" s="14" t="s">
        <v>194</v>
      </c>
      <c r="U123" s="14">
        <v>2027</v>
      </c>
    </row>
    <row r="124" spans="2:21" ht="22.5">
      <c r="B124" s="685" t="s">
        <v>254</v>
      </c>
      <c r="C124" s="726" t="s">
        <v>255</v>
      </c>
      <c r="D124" s="728" t="s">
        <v>256</v>
      </c>
      <c r="E124" s="9">
        <v>0</v>
      </c>
      <c r="F124" s="9">
        <v>1.84</v>
      </c>
      <c r="G124" s="9">
        <f>F124-E124</f>
        <v>1.84</v>
      </c>
      <c r="H124" s="27"/>
      <c r="I124" s="2" t="s">
        <v>22</v>
      </c>
      <c r="J124" s="10"/>
      <c r="K124" s="10"/>
      <c r="L124" s="10"/>
      <c r="M124" s="10"/>
      <c r="N124" s="10"/>
      <c r="O124" s="10"/>
      <c r="P124" s="10"/>
      <c r="Q124" s="10"/>
      <c r="R124" s="27"/>
      <c r="S124" s="749">
        <v>56540040307</v>
      </c>
      <c r="T124" s="685" t="s">
        <v>194</v>
      </c>
      <c r="U124" s="685">
        <v>2027</v>
      </c>
    </row>
    <row r="125" spans="2:21" ht="22.5">
      <c r="B125" s="738"/>
      <c r="C125" s="739"/>
      <c r="D125" s="740"/>
      <c r="E125" s="9">
        <v>1.84</v>
      </c>
      <c r="F125" s="9">
        <v>2.14</v>
      </c>
      <c r="G125" s="9">
        <f>F125-E125</f>
        <v>0.30000000000000004</v>
      </c>
      <c r="H125" s="27"/>
      <c r="I125" s="2" t="s">
        <v>42</v>
      </c>
      <c r="J125" s="10"/>
      <c r="K125" s="10"/>
      <c r="L125" s="10"/>
      <c r="M125" s="10"/>
      <c r="N125" s="10"/>
      <c r="O125" s="10"/>
      <c r="P125" s="10"/>
      <c r="Q125" s="10"/>
      <c r="R125" s="27"/>
      <c r="S125" s="750"/>
      <c r="T125" s="680"/>
      <c r="U125" s="680"/>
    </row>
    <row r="126" spans="2:21" ht="22.5">
      <c r="B126" s="2" t="s">
        <v>257</v>
      </c>
      <c r="C126" s="7" t="s">
        <v>258</v>
      </c>
      <c r="D126" s="8" t="s">
        <v>259</v>
      </c>
      <c r="E126" s="9">
        <v>0</v>
      </c>
      <c r="F126" s="9">
        <v>3.08</v>
      </c>
      <c r="G126" s="9">
        <f>F126-E126</f>
        <v>3.08</v>
      </c>
      <c r="H126" s="27"/>
      <c r="I126" s="2" t="s">
        <v>22</v>
      </c>
      <c r="J126" s="2"/>
      <c r="K126" s="2"/>
      <c r="L126" s="2"/>
      <c r="M126" s="2"/>
      <c r="N126" s="2"/>
      <c r="O126" s="2"/>
      <c r="P126" s="2"/>
      <c r="Q126" s="2"/>
      <c r="R126" s="27"/>
      <c r="S126" s="69">
        <v>56540050109</v>
      </c>
      <c r="T126" s="40" t="s">
        <v>194</v>
      </c>
      <c r="U126" s="40">
        <v>2027</v>
      </c>
    </row>
    <row r="127" spans="2:21">
      <c r="B127" s="685" t="s">
        <v>260</v>
      </c>
      <c r="C127" s="756" t="s">
        <v>261</v>
      </c>
      <c r="D127" s="728" t="s">
        <v>262</v>
      </c>
      <c r="E127" s="760">
        <v>0</v>
      </c>
      <c r="F127" s="760">
        <v>1.1399999999999999</v>
      </c>
      <c r="G127" s="760">
        <f>F127-E127</f>
        <v>1.1399999999999999</v>
      </c>
      <c r="H127" s="766"/>
      <c r="I127" s="685" t="s">
        <v>22</v>
      </c>
      <c r="J127" s="700" t="s">
        <v>3578</v>
      </c>
      <c r="K127" s="700">
        <v>1</v>
      </c>
      <c r="L127" s="685" t="s">
        <v>335</v>
      </c>
      <c r="M127" s="700">
        <v>18</v>
      </c>
      <c r="N127" s="700">
        <v>158</v>
      </c>
      <c r="O127" s="700"/>
      <c r="P127" s="700" t="s">
        <v>253</v>
      </c>
      <c r="Q127" s="700"/>
      <c r="R127" s="766"/>
      <c r="S127" s="765">
        <v>56540060138</v>
      </c>
      <c r="T127" s="685" t="s">
        <v>194</v>
      </c>
      <c r="U127" s="685">
        <v>2027</v>
      </c>
    </row>
    <row r="128" spans="2:21">
      <c r="B128" s="686"/>
      <c r="C128" s="758"/>
      <c r="D128" s="759"/>
      <c r="E128" s="761"/>
      <c r="F128" s="761"/>
      <c r="G128" s="761"/>
      <c r="H128" s="766"/>
      <c r="I128" s="773"/>
      <c r="J128" s="724"/>
      <c r="K128" s="724"/>
      <c r="L128" s="772"/>
      <c r="M128" s="724"/>
      <c r="N128" s="724"/>
      <c r="O128" s="724"/>
      <c r="P128" s="724"/>
      <c r="Q128" s="684"/>
      <c r="R128" s="766"/>
      <c r="S128" s="771"/>
      <c r="T128" s="715"/>
      <c r="U128" s="715"/>
    </row>
    <row r="129" spans="2:21" ht="22.5">
      <c r="B129" s="16" t="s">
        <v>263</v>
      </c>
      <c r="C129" s="16" t="s">
        <v>264</v>
      </c>
      <c r="D129" s="17" t="s">
        <v>265</v>
      </c>
      <c r="E129" s="13">
        <v>0</v>
      </c>
      <c r="F129" s="13">
        <v>0.91</v>
      </c>
      <c r="G129" s="13">
        <f t="shared" ref="G129:G143" si="9">F129-E129</f>
        <v>0.91</v>
      </c>
      <c r="H129" s="27"/>
      <c r="I129" s="3" t="s">
        <v>22</v>
      </c>
      <c r="J129" s="6"/>
      <c r="K129" s="6"/>
      <c r="L129" s="6"/>
      <c r="M129" s="6"/>
      <c r="N129" s="6"/>
      <c r="O129" s="6"/>
      <c r="P129" s="6"/>
      <c r="Q129" s="14"/>
      <c r="R129" s="27"/>
      <c r="S129" s="15">
        <v>56540010413</v>
      </c>
      <c r="T129" s="14" t="s">
        <v>194</v>
      </c>
      <c r="U129" s="14">
        <v>2027</v>
      </c>
    </row>
    <row r="130" spans="2:21" ht="22.5">
      <c r="B130" s="2" t="s">
        <v>266</v>
      </c>
      <c r="C130" s="7" t="s">
        <v>267</v>
      </c>
      <c r="D130" s="8" t="s">
        <v>268</v>
      </c>
      <c r="E130" s="9">
        <v>0</v>
      </c>
      <c r="F130" s="9">
        <v>0.7</v>
      </c>
      <c r="G130" s="9">
        <f t="shared" si="9"/>
        <v>0.7</v>
      </c>
      <c r="H130" s="27"/>
      <c r="I130" s="2" t="s">
        <v>22</v>
      </c>
      <c r="J130" s="2"/>
      <c r="K130" s="2"/>
      <c r="L130" s="2"/>
      <c r="M130" s="2"/>
      <c r="N130" s="2"/>
      <c r="O130" s="2"/>
      <c r="P130" s="2"/>
      <c r="Q130" s="2"/>
      <c r="R130" s="27"/>
      <c r="S130" s="70">
        <v>56540060139001</v>
      </c>
      <c r="T130" s="14" t="s">
        <v>194</v>
      </c>
      <c r="U130" s="14" t="s">
        <v>3563</v>
      </c>
    </row>
    <row r="131" spans="2:21" ht="22.5">
      <c r="B131" s="2" t="s">
        <v>269</v>
      </c>
      <c r="C131" s="7" t="s">
        <v>270</v>
      </c>
      <c r="D131" s="8" t="s">
        <v>271</v>
      </c>
      <c r="E131" s="9">
        <v>0</v>
      </c>
      <c r="F131" s="9">
        <v>2.3199999999999998</v>
      </c>
      <c r="G131" s="9">
        <f t="shared" si="9"/>
        <v>2.3199999999999998</v>
      </c>
      <c r="H131" s="27"/>
      <c r="I131" s="2" t="s">
        <v>22</v>
      </c>
      <c r="J131" s="2"/>
      <c r="K131" s="2"/>
      <c r="L131" s="2"/>
      <c r="M131" s="2"/>
      <c r="N131" s="2"/>
      <c r="O131" s="2"/>
      <c r="P131" s="2"/>
      <c r="Q131" s="2"/>
      <c r="R131" s="27"/>
      <c r="S131" s="70">
        <v>56540040309001</v>
      </c>
      <c r="T131" s="14" t="s">
        <v>194</v>
      </c>
      <c r="U131" s="14" t="s">
        <v>3563</v>
      </c>
    </row>
    <row r="132" spans="2:21" ht="22.5">
      <c r="B132" s="16" t="s">
        <v>272</v>
      </c>
      <c r="C132" s="7" t="s">
        <v>273</v>
      </c>
      <c r="D132" s="8" t="s">
        <v>274</v>
      </c>
      <c r="E132" s="9">
        <v>0</v>
      </c>
      <c r="F132" s="9">
        <v>0.46</v>
      </c>
      <c r="G132" s="9">
        <f t="shared" si="9"/>
        <v>0.46</v>
      </c>
      <c r="H132" s="27"/>
      <c r="I132" s="2" t="s">
        <v>22</v>
      </c>
      <c r="J132" s="2"/>
      <c r="K132" s="2"/>
      <c r="L132" s="2"/>
      <c r="M132" s="2"/>
      <c r="N132" s="2"/>
      <c r="O132" s="2"/>
      <c r="P132" s="2"/>
      <c r="Q132" s="2"/>
      <c r="R132" s="27"/>
      <c r="S132" s="69">
        <v>56540040310</v>
      </c>
      <c r="T132" s="14" t="s">
        <v>194</v>
      </c>
      <c r="U132" s="14">
        <v>2027</v>
      </c>
    </row>
    <row r="133" spans="2:21" ht="22.5">
      <c r="B133" s="16" t="s">
        <v>275</v>
      </c>
      <c r="C133" s="7" t="s">
        <v>276</v>
      </c>
      <c r="D133" s="8" t="s">
        <v>277</v>
      </c>
      <c r="E133" s="9">
        <v>0</v>
      </c>
      <c r="F133" s="9">
        <v>0.15</v>
      </c>
      <c r="G133" s="9">
        <f t="shared" si="9"/>
        <v>0.15</v>
      </c>
      <c r="H133" s="27"/>
      <c r="I133" s="2" t="s">
        <v>22</v>
      </c>
      <c r="J133" s="2"/>
      <c r="K133" s="2"/>
      <c r="L133" s="2"/>
      <c r="M133" s="2"/>
      <c r="N133" s="2"/>
      <c r="O133" s="2"/>
      <c r="P133" s="2"/>
      <c r="Q133" s="2"/>
      <c r="R133" s="27"/>
      <c r="S133" s="69">
        <v>56540010414</v>
      </c>
      <c r="T133" s="14" t="s">
        <v>194</v>
      </c>
      <c r="U133" s="14">
        <v>2027</v>
      </c>
    </row>
    <row r="134" spans="2:21" ht="22.5">
      <c r="B134" s="16" t="s">
        <v>278</v>
      </c>
      <c r="C134" s="7" t="s">
        <v>279</v>
      </c>
      <c r="D134" s="8" t="s">
        <v>280</v>
      </c>
      <c r="E134" s="9">
        <v>0</v>
      </c>
      <c r="F134" s="9">
        <v>0.4</v>
      </c>
      <c r="G134" s="9">
        <f t="shared" si="9"/>
        <v>0.4</v>
      </c>
      <c r="H134" s="27"/>
      <c r="I134" s="2" t="s">
        <v>22</v>
      </c>
      <c r="J134" s="2"/>
      <c r="K134" s="2"/>
      <c r="L134" s="2"/>
      <c r="M134" s="2"/>
      <c r="N134" s="2"/>
      <c r="O134" s="2"/>
      <c r="P134" s="2"/>
      <c r="Q134" s="2"/>
      <c r="R134" s="27"/>
      <c r="S134" s="69">
        <v>56540010415</v>
      </c>
      <c r="T134" s="14" t="s">
        <v>194</v>
      </c>
      <c r="U134" s="14">
        <v>2027</v>
      </c>
    </row>
    <row r="135" spans="2:21" ht="22.5">
      <c r="B135" s="16" t="s">
        <v>281</v>
      </c>
      <c r="C135" s="7" t="s">
        <v>282</v>
      </c>
      <c r="D135" s="8" t="s">
        <v>283</v>
      </c>
      <c r="E135" s="9">
        <v>0</v>
      </c>
      <c r="F135" s="9">
        <v>0.81</v>
      </c>
      <c r="G135" s="9">
        <f t="shared" si="9"/>
        <v>0.81</v>
      </c>
      <c r="H135" s="27"/>
      <c r="I135" s="2" t="s">
        <v>22</v>
      </c>
      <c r="J135" s="2"/>
      <c r="K135" s="2"/>
      <c r="L135" s="2"/>
      <c r="M135" s="2"/>
      <c r="N135" s="2"/>
      <c r="O135" s="2"/>
      <c r="P135" s="2"/>
      <c r="Q135" s="2"/>
      <c r="R135" s="27"/>
      <c r="S135" s="70">
        <v>56540010416001</v>
      </c>
      <c r="T135" s="14" t="s">
        <v>194</v>
      </c>
      <c r="U135" s="14" t="s">
        <v>3563</v>
      </c>
    </row>
    <row r="136" spans="2:21" ht="22.5">
      <c r="B136" s="2" t="s">
        <v>284</v>
      </c>
      <c r="C136" s="7" t="s">
        <v>285</v>
      </c>
      <c r="D136" s="8" t="s">
        <v>286</v>
      </c>
      <c r="E136" s="9">
        <v>0</v>
      </c>
      <c r="F136" s="9">
        <v>0.52</v>
      </c>
      <c r="G136" s="9">
        <f t="shared" si="9"/>
        <v>0.52</v>
      </c>
      <c r="H136" s="27"/>
      <c r="I136" s="2" t="s">
        <v>22</v>
      </c>
      <c r="J136" s="2"/>
      <c r="K136" s="2"/>
      <c r="L136" s="2"/>
      <c r="M136" s="2"/>
      <c r="N136" s="2"/>
      <c r="O136" s="2"/>
      <c r="P136" s="2"/>
      <c r="Q136" s="2"/>
      <c r="R136" s="27"/>
      <c r="S136" s="69">
        <v>56540010417</v>
      </c>
      <c r="T136" s="14" t="s">
        <v>194</v>
      </c>
      <c r="U136" s="14">
        <v>2027</v>
      </c>
    </row>
    <row r="137" spans="2:21" ht="22.5">
      <c r="B137" s="685" t="s">
        <v>287</v>
      </c>
      <c r="C137" s="726" t="s">
        <v>288</v>
      </c>
      <c r="D137" s="728" t="s">
        <v>289</v>
      </c>
      <c r="E137" s="9">
        <v>0</v>
      </c>
      <c r="F137" s="9">
        <v>0.3</v>
      </c>
      <c r="G137" s="9">
        <f t="shared" si="9"/>
        <v>0.3</v>
      </c>
      <c r="H137" s="27"/>
      <c r="I137" s="2" t="s">
        <v>42</v>
      </c>
      <c r="J137" s="2"/>
      <c r="K137" s="2"/>
      <c r="L137" s="2"/>
      <c r="M137" s="2"/>
      <c r="N137" s="2"/>
      <c r="O137" s="2"/>
      <c r="P137" s="2"/>
      <c r="Q137" s="2"/>
      <c r="R137" s="27"/>
      <c r="S137" s="767">
        <v>56540010420</v>
      </c>
      <c r="T137" s="769" t="s">
        <v>194</v>
      </c>
      <c r="U137" s="679">
        <v>2027</v>
      </c>
    </row>
    <row r="138" spans="2:21" ht="22.5">
      <c r="B138" s="737"/>
      <c r="C138" s="732"/>
      <c r="D138" s="733"/>
      <c r="E138" s="9">
        <v>0.3</v>
      </c>
      <c r="F138" s="9">
        <v>0.69</v>
      </c>
      <c r="G138" s="9">
        <f t="shared" si="9"/>
        <v>0.38999999999999996</v>
      </c>
      <c r="H138" s="27"/>
      <c r="I138" s="2" t="s">
        <v>22</v>
      </c>
      <c r="J138" s="2"/>
      <c r="K138" s="2"/>
      <c r="L138" s="2"/>
      <c r="M138" s="2"/>
      <c r="N138" s="2"/>
      <c r="O138" s="2"/>
      <c r="P138" s="2"/>
      <c r="Q138" s="2"/>
      <c r="R138" s="27"/>
      <c r="S138" s="768"/>
      <c r="T138" s="770"/>
      <c r="U138" s="716"/>
    </row>
    <row r="139" spans="2:21" ht="22.5">
      <c r="B139" s="16" t="s">
        <v>290</v>
      </c>
      <c r="C139" s="7" t="s">
        <v>291</v>
      </c>
      <c r="D139" s="8" t="s">
        <v>292</v>
      </c>
      <c r="E139" s="9">
        <v>0</v>
      </c>
      <c r="F139" s="9">
        <v>1.96</v>
      </c>
      <c r="G139" s="9">
        <f t="shared" si="9"/>
        <v>1.96</v>
      </c>
      <c r="H139" s="27"/>
      <c r="I139" s="2" t="s">
        <v>42</v>
      </c>
      <c r="J139" s="2"/>
      <c r="K139" s="2"/>
      <c r="L139" s="2"/>
      <c r="M139" s="2"/>
      <c r="N139" s="2"/>
      <c r="O139" s="2"/>
      <c r="P139" s="2"/>
      <c r="Q139" s="2"/>
      <c r="R139" s="27"/>
      <c r="S139" s="69">
        <v>56540010423</v>
      </c>
      <c r="T139" s="40" t="s">
        <v>194</v>
      </c>
      <c r="U139" s="40">
        <v>2027</v>
      </c>
    </row>
    <row r="140" spans="2:21" ht="22.5">
      <c r="B140" s="2" t="s">
        <v>293</v>
      </c>
      <c r="C140" s="7" t="s">
        <v>294</v>
      </c>
      <c r="D140" s="8" t="s">
        <v>295</v>
      </c>
      <c r="E140" s="9">
        <v>0</v>
      </c>
      <c r="F140" s="9">
        <v>0.68</v>
      </c>
      <c r="G140" s="9">
        <f t="shared" si="9"/>
        <v>0.68</v>
      </c>
      <c r="H140" s="27"/>
      <c r="I140" s="2" t="s">
        <v>22</v>
      </c>
      <c r="J140" s="2"/>
      <c r="K140" s="2"/>
      <c r="L140" s="2"/>
      <c r="M140" s="2"/>
      <c r="N140" s="2"/>
      <c r="O140" s="2"/>
      <c r="P140" s="2"/>
      <c r="Q140" s="2"/>
      <c r="R140" s="27"/>
      <c r="S140" s="69">
        <v>56540040314</v>
      </c>
      <c r="T140" s="40" t="s">
        <v>194</v>
      </c>
      <c r="U140" s="40">
        <v>2027</v>
      </c>
    </row>
    <row r="141" spans="2:21" ht="22.5">
      <c r="B141" s="16" t="s">
        <v>296</v>
      </c>
      <c r="C141" s="7" t="s">
        <v>297</v>
      </c>
      <c r="D141" s="8" t="s">
        <v>298</v>
      </c>
      <c r="E141" s="9">
        <v>0</v>
      </c>
      <c r="F141" s="9">
        <v>0.91</v>
      </c>
      <c r="G141" s="9">
        <f t="shared" si="9"/>
        <v>0.91</v>
      </c>
      <c r="H141" s="27"/>
      <c r="I141" s="2" t="s">
        <v>22</v>
      </c>
      <c r="J141" s="2"/>
      <c r="K141" s="2"/>
      <c r="L141" s="2"/>
      <c r="M141" s="2"/>
      <c r="N141" s="2"/>
      <c r="O141" s="2"/>
      <c r="P141" s="2"/>
      <c r="Q141" s="2"/>
      <c r="R141" s="27"/>
      <c r="S141" s="69">
        <v>56540040315</v>
      </c>
      <c r="T141" s="40" t="s">
        <v>194</v>
      </c>
      <c r="U141" s="40">
        <v>2027</v>
      </c>
    </row>
    <row r="142" spans="2:21" ht="22.5">
      <c r="B142" s="16" t="s">
        <v>299</v>
      </c>
      <c r="C142" s="7" t="s">
        <v>300</v>
      </c>
      <c r="D142" s="8" t="s">
        <v>301</v>
      </c>
      <c r="E142" s="9">
        <v>0</v>
      </c>
      <c r="F142" s="9">
        <v>0.19</v>
      </c>
      <c r="G142" s="9">
        <f t="shared" si="9"/>
        <v>0.19</v>
      </c>
      <c r="H142" s="27"/>
      <c r="I142" s="2" t="s">
        <v>42</v>
      </c>
      <c r="J142" s="2"/>
      <c r="K142" s="2"/>
      <c r="L142" s="2"/>
      <c r="M142" s="2"/>
      <c r="N142" s="2"/>
      <c r="O142" s="2"/>
      <c r="P142" s="2"/>
      <c r="Q142" s="2"/>
      <c r="R142" s="27"/>
      <c r="S142" s="69">
        <v>56540040315</v>
      </c>
      <c r="T142" s="40" t="s">
        <v>194</v>
      </c>
      <c r="U142" s="40">
        <v>2027</v>
      </c>
    </row>
    <row r="143" spans="2:21" ht="22.5">
      <c r="B143" s="2" t="s">
        <v>302</v>
      </c>
      <c r="C143" s="7" t="s">
        <v>303</v>
      </c>
      <c r="D143" s="8" t="s">
        <v>304</v>
      </c>
      <c r="E143" s="9">
        <v>0</v>
      </c>
      <c r="F143" s="9">
        <v>1.72</v>
      </c>
      <c r="G143" s="9">
        <f t="shared" si="9"/>
        <v>1.72</v>
      </c>
      <c r="H143" s="27"/>
      <c r="I143" s="2" t="s">
        <v>42</v>
      </c>
      <c r="J143" s="2"/>
      <c r="K143" s="2"/>
      <c r="L143" s="2"/>
      <c r="M143" s="2"/>
      <c r="N143" s="2"/>
      <c r="O143" s="2"/>
      <c r="P143" s="2"/>
      <c r="Q143" s="2"/>
      <c r="R143" s="27"/>
      <c r="S143" s="69">
        <v>56540050114</v>
      </c>
      <c r="T143" s="40" t="s">
        <v>194</v>
      </c>
      <c r="U143" s="40">
        <v>2027</v>
      </c>
    </row>
    <row r="144" spans="2:21" ht="22.5">
      <c r="B144" s="16" t="s">
        <v>305</v>
      </c>
      <c r="C144" s="7" t="s">
        <v>306</v>
      </c>
      <c r="D144" s="8" t="s">
        <v>307</v>
      </c>
      <c r="E144" s="9">
        <v>0</v>
      </c>
      <c r="F144" s="9">
        <v>0.65</v>
      </c>
      <c r="G144" s="9">
        <f t="shared" ref="G144:G153" si="10">F144-E144</f>
        <v>0.65</v>
      </c>
      <c r="H144" s="27"/>
      <c r="I144" s="2" t="s">
        <v>22</v>
      </c>
      <c r="J144" s="2"/>
      <c r="K144" s="2"/>
      <c r="L144" s="2"/>
      <c r="M144" s="2"/>
      <c r="N144" s="2"/>
      <c r="O144" s="2"/>
      <c r="P144" s="2"/>
      <c r="Q144" s="2"/>
      <c r="R144" s="27"/>
      <c r="S144" s="69">
        <v>56540080143</v>
      </c>
      <c r="T144" s="40" t="s">
        <v>194</v>
      </c>
      <c r="U144" s="40">
        <v>2027</v>
      </c>
    </row>
    <row r="145" spans="1:21" ht="22.5">
      <c r="B145" s="16" t="s">
        <v>308</v>
      </c>
      <c r="C145" s="7" t="s">
        <v>309</v>
      </c>
      <c r="D145" s="8" t="s">
        <v>310</v>
      </c>
      <c r="E145" s="9">
        <v>0</v>
      </c>
      <c r="F145" s="9">
        <v>0</v>
      </c>
      <c r="G145" s="9">
        <f t="shared" si="10"/>
        <v>0</v>
      </c>
      <c r="H145" s="27"/>
      <c r="I145" s="2" t="s">
        <v>22</v>
      </c>
      <c r="J145" s="2"/>
      <c r="K145" s="2"/>
      <c r="L145" s="2"/>
      <c r="M145" s="2"/>
      <c r="N145" s="2"/>
      <c r="O145" s="2"/>
      <c r="P145" s="2"/>
      <c r="Q145" s="2"/>
      <c r="R145" s="27"/>
      <c r="S145" s="69">
        <v>56540010473</v>
      </c>
      <c r="T145" s="40" t="s">
        <v>194</v>
      </c>
      <c r="U145" s="40">
        <v>2027</v>
      </c>
    </row>
    <row r="146" spans="1:21" ht="22.5">
      <c r="B146" s="16" t="s">
        <v>311</v>
      </c>
      <c r="C146" s="7" t="s">
        <v>312</v>
      </c>
      <c r="D146" s="8" t="s">
        <v>313</v>
      </c>
      <c r="E146" s="9">
        <v>0</v>
      </c>
      <c r="F146" s="9">
        <v>0.69</v>
      </c>
      <c r="G146" s="9">
        <f t="shared" si="10"/>
        <v>0.69</v>
      </c>
      <c r="H146" s="27"/>
      <c r="I146" s="2" t="s">
        <v>42</v>
      </c>
      <c r="J146" s="2"/>
      <c r="K146" s="2"/>
      <c r="L146" s="2"/>
      <c r="M146" s="2"/>
      <c r="N146" s="2"/>
      <c r="O146" s="2"/>
      <c r="P146" s="2"/>
      <c r="Q146" s="2"/>
      <c r="R146" s="27"/>
      <c r="S146" s="69">
        <v>56540070132</v>
      </c>
      <c r="T146" s="40" t="s">
        <v>194</v>
      </c>
      <c r="U146" s="40">
        <v>2027</v>
      </c>
    </row>
    <row r="147" spans="1:21" ht="22.5">
      <c r="B147" s="16" t="s">
        <v>314</v>
      </c>
      <c r="C147" s="7" t="s">
        <v>315</v>
      </c>
      <c r="D147" s="8" t="s">
        <v>316</v>
      </c>
      <c r="E147" s="9">
        <v>0</v>
      </c>
      <c r="F147" s="9">
        <v>0</v>
      </c>
      <c r="G147" s="9">
        <f t="shared" si="10"/>
        <v>0</v>
      </c>
      <c r="H147" s="27"/>
      <c r="I147" s="2" t="s">
        <v>22</v>
      </c>
      <c r="J147" s="2"/>
      <c r="K147" s="2"/>
      <c r="L147" s="2"/>
      <c r="M147" s="2"/>
      <c r="N147" s="2"/>
      <c r="O147" s="2"/>
      <c r="P147" s="2"/>
      <c r="Q147" s="2"/>
      <c r="R147" s="27"/>
      <c r="S147" s="69">
        <v>56540010419</v>
      </c>
      <c r="T147" s="40" t="s">
        <v>194</v>
      </c>
      <c r="U147" s="40">
        <v>2027</v>
      </c>
    </row>
    <row r="148" spans="1:21" ht="22.5">
      <c r="B148" s="16" t="s">
        <v>317</v>
      </c>
      <c r="C148" s="7" t="s">
        <v>318</v>
      </c>
      <c r="D148" s="8" t="s">
        <v>319</v>
      </c>
      <c r="E148" s="9">
        <v>0</v>
      </c>
      <c r="F148" s="9">
        <v>0.23</v>
      </c>
      <c r="G148" s="9">
        <f t="shared" si="10"/>
        <v>0.23</v>
      </c>
      <c r="H148" s="27"/>
      <c r="I148" s="2" t="s">
        <v>22</v>
      </c>
      <c r="J148" s="2"/>
      <c r="K148" s="2"/>
      <c r="L148" s="2"/>
      <c r="M148" s="2"/>
      <c r="N148" s="2"/>
      <c r="O148" s="2"/>
      <c r="P148" s="2"/>
      <c r="Q148" s="2"/>
      <c r="R148" s="27"/>
      <c r="S148" s="69">
        <v>56540040099</v>
      </c>
      <c r="T148" s="40" t="s">
        <v>194</v>
      </c>
      <c r="U148" s="40">
        <v>2027</v>
      </c>
    </row>
    <row r="149" spans="1:21" ht="22.5">
      <c r="B149" s="16" t="s">
        <v>320</v>
      </c>
      <c r="C149" s="7" t="s">
        <v>321</v>
      </c>
      <c r="D149" s="8" t="s">
        <v>322</v>
      </c>
      <c r="E149" s="9">
        <v>0</v>
      </c>
      <c r="F149" s="9">
        <v>0</v>
      </c>
      <c r="G149" s="9">
        <f t="shared" si="10"/>
        <v>0</v>
      </c>
      <c r="H149" s="27"/>
      <c r="I149" s="2" t="s">
        <v>22</v>
      </c>
      <c r="J149" s="2"/>
      <c r="K149" s="2"/>
      <c r="L149" s="2"/>
      <c r="M149" s="2"/>
      <c r="N149" s="2"/>
      <c r="O149" s="2"/>
      <c r="P149" s="2"/>
      <c r="Q149" s="2"/>
      <c r="R149" s="27"/>
      <c r="S149" s="69">
        <v>56540010421</v>
      </c>
      <c r="T149" s="40" t="s">
        <v>194</v>
      </c>
      <c r="U149" s="40">
        <v>2027</v>
      </c>
    </row>
    <row r="150" spans="1:21" ht="22.5">
      <c r="B150" s="16" t="s">
        <v>323</v>
      </c>
      <c r="C150" s="7" t="s">
        <v>324</v>
      </c>
      <c r="D150" s="8" t="s">
        <v>325</v>
      </c>
      <c r="E150" s="9">
        <v>0</v>
      </c>
      <c r="F150" s="9">
        <v>0.19</v>
      </c>
      <c r="G150" s="9">
        <f t="shared" si="10"/>
        <v>0.19</v>
      </c>
      <c r="H150" s="27"/>
      <c r="I150" s="2" t="s">
        <v>22</v>
      </c>
      <c r="J150" s="2"/>
      <c r="K150" s="2"/>
      <c r="L150" s="2"/>
      <c r="M150" s="2"/>
      <c r="N150" s="2"/>
      <c r="O150" s="2"/>
      <c r="P150" s="2"/>
      <c r="Q150" s="2"/>
      <c r="R150" s="27"/>
      <c r="S150" s="69">
        <v>56540060144</v>
      </c>
      <c r="T150" s="40" t="s">
        <v>194</v>
      </c>
      <c r="U150" s="40">
        <v>2027</v>
      </c>
    </row>
    <row r="151" spans="1:21" ht="22.5">
      <c r="B151" s="16" t="s">
        <v>326</v>
      </c>
      <c r="C151" s="7" t="s">
        <v>327</v>
      </c>
      <c r="D151" s="8" t="s">
        <v>328</v>
      </c>
      <c r="E151" s="9">
        <v>0</v>
      </c>
      <c r="F151" s="9">
        <v>0.5</v>
      </c>
      <c r="G151" s="9">
        <f t="shared" si="10"/>
        <v>0.5</v>
      </c>
      <c r="H151" s="27"/>
      <c r="I151" s="2" t="s">
        <v>42</v>
      </c>
      <c r="J151" s="2"/>
      <c r="K151" s="2"/>
      <c r="L151" s="2"/>
      <c r="M151" s="2"/>
      <c r="N151" s="2"/>
      <c r="O151" s="2"/>
      <c r="P151" s="2"/>
      <c r="Q151" s="2"/>
      <c r="R151" s="27"/>
      <c r="S151" s="69">
        <v>56540060150</v>
      </c>
      <c r="T151" s="40" t="s">
        <v>194</v>
      </c>
      <c r="U151" s="40">
        <v>2027</v>
      </c>
    </row>
    <row r="152" spans="1:21" ht="22.5">
      <c r="B152" s="16" t="s">
        <v>329</v>
      </c>
      <c r="C152" s="7" t="s">
        <v>330</v>
      </c>
      <c r="D152" s="8" t="s">
        <v>331</v>
      </c>
      <c r="E152" s="9">
        <v>0</v>
      </c>
      <c r="F152" s="9">
        <v>0.25</v>
      </c>
      <c r="G152" s="9">
        <f t="shared" si="10"/>
        <v>0.25</v>
      </c>
      <c r="H152" s="27"/>
      <c r="I152" s="2" t="s">
        <v>42</v>
      </c>
      <c r="J152" s="2"/>
      <c r="K152" s="2"/>
      <c r="L152" s="2"/>
      <c r="M152" s="2"/>
      <c r="N152" s="2"/>
      <c r="O152" s="2"/>
      <c r="P152" s="2"/>
      <c r="Q152" s="2"/>
      <c r="R152" s="27"/>
      <c r="S152" s="69">
        <v>56540060151</v>
      </c>
      <c r="T152" s="40" t="s">
        <v>194</v>
      </c>
      <c r="U152" s="40">
        <v>2027</v>
      </c>
    </row>
    <row r="153" spans="1:21" ht="22.5">
      <c r="B153" s="16" t="s">
        <v>332</v>
      </c>
      <c r="C153" s="16" t="s">
        <v>333</v>
      </c>
      <c r="D153" s="17" t="s">
        <v>334</v>
      </c>
      <c r="E153" s="13">
        <v>0</v>
      </c>
      <c r="F153" s="13">
        <v>1.55</v>
      </c>
      <c r="G153" s="13">
        <f t="shared" si="10"/>
        <v>1.55</v>
      </c>
      <c r="H153" s="27"/>
      <c r="I153" s="3" t="s">
        <v>42</v>
      </c>
      <c r="J153" s="3"/>
      <c r="K153" s="3"/>
      <c r="L153" s="3"/>
      <c r="M153" s="3"/>
      <c r="N153" s="3"/>
      <c r="O153" s="3"/>
      <c r="P153" s="3"/>
      <c r="Q153" s="3"/>
      <c r="R153" s="27"/>
      <c r="S153" s="15">
        <v>56540080146</v>
      </c>
      <c r="T153" s="40" t="s">
        <v>194</v>
      </c>
      <c r="U153" s="40">
        <v>2027</v>
      </c>
    </row>
    <row r="154" spans="1:21" ht="23.25">
      <c r="B154" s="16" t="s">
        <v>336</v>
      </c>
      <c r="C154" s="16" t="s">
        <v>337</v>
      </c>
      <c r="D154" s="77" t="s">
        <v>338</v>
      </c>
      <c r="E154" s="30">
        <v>0</v>
      </c>
      <c r="F154" s="78">
        <v>1.76</v>
      </c>
      <c r="G154" s="65">
        <f t="shared" ref="G154:G158" si="11">F154-E154</f>
        <v>1.76</v>
      </c>
      <c r="H154" s="27"/>
      <c r="I154" s="3" t="s">
        <v>42</v>
      </c>
      <c r="J154" s="10"/>
      <c r="K154" s="10"/>
      <c r="L154" s="10"/>
      <c r="M154" s="10"/>
      <c r="N154" s="10"/>
      <c r="O154" s="10"/>
      <c r="P154" s="10"/>
      <c r="Q154" s="10"/>
      <c r="R154" s="27"/>
      <c r="S154" s="33">
        <v>56540060142</v>
      </c>
      <c r="T154" s="40" t="s">
        <v>194</v>
      </c>
      <c r="U154" s="40">
        <v>2027</v>
      </c>
    </row>
    <row r="155" spans="1:21" ht="23.25">
      <c r="B155" s="16" t="s">
        <v>339</v>
      </c>
      <c r="C155" s="16" t="s">
        <v>340</v>
      </c>
      <c r="D155" s="79" t="s">
        <v>341</v>
      </c>
      <c r="E155" s="28">
        <v>0</v>
      </c>
      <c r="F155" s="78">
        <v>0.6</v>
      </c>
      <c r="G155" s="66">
        <f t="shared" si="11"/>
        <v>0.6</v>
      </c>
      <c r="H155" s="27"/>
      <c r="I155" s="3" t="s">
        <v>42</v>
      </c>
      <c r="J155" s="6"/>
      <c r="K155" s="6"/>
      <c r="L155" s="6"/>
      <c r="M155" s="6"/>
      <c r="N155" s="6"/>
      <c r="O155" s="6"/>
      <c r="P155" s="6"/>
      <c r="Q155" s="14"/>
      <c r="R155" s="27"/>
      <c r="S155" s="33">
        <v>56540050111</v>
      </c>
      <c r="T155" s="40" t="s">
        <v>194</v>
      </c>
      <c r="U155" s="40">
        <v>2027</v>
      </c>
    </row>
    <row r="156" spans="1:21" ht="22.5">
      <c r="B156" s="2" t="s">
        <v>342</v>
      </c>
      <c r="C156" s="16" t="s">
        <v>343</v>
      </c>
      <c r="D156" s="17" t="s">
        <v>344</v>
      </c>
      <c r="E156" s="9">
        <v>0</v>
      </c>
      <c r="F156" s="65">
        <v>0.91</v>
      </c>
      <c r="G156" s="65">
        <f t="shared" si="11"/>
        <v>0.91</v>
      </c>
      <c r="H156" s="27"/>
      <c r="I156" s="3" t="s">
        <v>42</v>
      </c>
      <c r="J156" s="10"/>
      <c r="K156" s="10"/>
      <c r="L156" s="2"/>
      <c r="M156" s="10"/>
      <c r="N156" s="10"/>
      <c r="O156" s="10"/>
      <c r="P156" s="10"/>
      <c r="Q156" s="10"/>
      <c r="R156" s="27"/>
      <c r="S156" s="36">
        <v>56540080142</v>
      </c>
      <c r="T156" s="40" t="s">
        <v>194</v>
      </c>
      <c r="U156" s="40">
        <v>2027</v>
      </c>
    </row>
    <row r="157" spans="1:21" ht="22.5">
      <c r="B157" s="2" t="s">
        <v>345</v>
      </c>
      <c r="C157" s="7" t="s">
        <v>346</v>
      </c>
      <c r="D157" s="8" t="s">
        <v>347</v>
      </c>
      <c r="E157" s="9">
        <v>0</v>
      </c>
      <c r="F157" s="65">
        <v>0.19</v>
      </c>
      <c r="G157" s="65">
        <f t="shared" si="11"/>
        <v>0.19</v>
      </c>
      <c r="H157" s="27"/>
      <c r="I157" s="3" t="s">
        <v>22</v>
      </c>
      <c r="J157" s="2"/>
      <c r="K157" s="2"/>
      <c r="L157" s="2"/>
      <c r="M157" s="2"/>
      <c r="N157" s="2"/>
      <c r="O157" s="2"/>
      <c r="P157" s="2"/>
      <c r="Q157" s="2"/>
      <c r="R157" s="27"/>
      <c r="S157" s="36">
        <v>56540010429</v>
      </c>
      <c r="T157" s="40" t="s">
        <v>194</v>
      </c>
      <c r="U157" s="40">
        <v>2027</v>
      </c>
    </row>
    <row r="158" spans="1:21">
      <c r="B158" s="3" t="s">
        <v>348</v>
      </c>
      <c r="C158" s="16" t="s">
        <v>349</v>
      </c>
      <c r="D158" s="17" t="s">
        <v>350</v>
      </c>
      <c r="E158" s="13">
        <v>0</v>
      </c>
      <c r="F158" s="66">
        <v>0.04</v>
      </c>
      <c r="G158" s="66">
        <f t="shared" si="11"/>
        <v>0.04</v>
      </c>
      <c r="H158" s="27"/>
      <c r="I158" s="3" t="s">
        <v>32</v>
      </c>
      <c r="J158" s="6"/>
      <c r="K158" s="6"/>
      <c r="L158" s="6"/>
      <c r="M158" s="6"/>
      <c r="N158" s="6"/>
      <c r="O158" s="6"/>
      <c r="P158" s="6"/>
      <c r="Q158" s="6"/>
      <c r="R158" s="27"/>
      <c r="S158" s="36">
        <v>56540040341</v>
      </c>
      <c r="T158" s="6" t="s">
        <v>194</v>
      </c>
      <c r="U158" s="6">
        <v>2027</v>
      </c>
    </row>
    <row r="160" spans="1:21">
      <c r="A160" s="61"/>
      <c r="B160" s="748" t="s">
        <v>622</v>
      </c>
      <c r="C160" s="746"/>
      <c r="D160" s="746"/>
      <c r="E160" s="746"/>
      <c r="F160" s="746"/>
      <c r="G160" s="59">
        <f>SUM(G100:G158)</f>
        <v>74.599999999999994</v>
      </c>
      <c r="L160" s="63" t="s">
        <v>141</v>
      </c>
      <c r="M160" s="64">
        <f>SUM(M100:M158)</f>
        <v>42</v>
      </c>
      <c r="N160" s="64">
        <f>SUM(N100:N158)</f>
        <v>326</v>
      </c>
      <c r="P160" s="63" t="s">
        <v>142</v>
      </c>
      <c r="Q160" s="64">
        <f>SUM(Q100:Q158)</f>
        <v>0</v>
      </c>
      <c r="R160" s="64">
        <f>SUM(R100:R158)</f>
        <v>0</v>
      </c>
    </row>
    <row r="161" spans="1:21">
      <c r="A161" s="62"/>
      <c r="B161" s="745" t="s">
        <v>138</v>
      </c>
      <c r="C161" s="746"/>
      <c r="D161" s="746"/>
      <c r="E161" s="746"/>
      <c r="F161" s="746"/>
      <c r="G161" s="60">
        <f>SUMIF(I100:I158,"melnais",G100:G158)</f>
        <v>0.73000000000000009</v>
      </c>
    </row>
    <row r="162" spans="1:21">
      <c r="A162" s="62"/>
      <c r="B162" s="745" t="s">
        <v>139</v>
      </c>
      <c r="C162" s="746"/>
      <c r="D162" s="746"/>
      <c r="E162" s="746"/>
      <c r="F162" s="746"/>
      <c r="G162" s="60">
        <f>SUMIF(I100:I158,"grants (šķembas)",G100:G158)</f>
        <v>60.389999999999979</v>
      </c>
    </row>
    <row r="163" spans="1:21">
      <c r="A163" s="62"/>
      <c r="B163" s="745" t="s">
        <v>140</v>
      </c>
      <c r="C163" s="746"/>
      <c r="D163" s="746"/>
      <c r="E163" s="746"/>
      <c r="F163" s="746"/>
      <c r="G163" s="60">
        <f>SUMIF(I100:I158,"bruģis",G100:G158)</f>
        <v>0</v>
      </c>
    </row>
    <row r="164" spans="1:21">
      <c r="A164" s="62"/>
      <c r="B164" s="745" t="s">
        <v>42</v>
      </c>
      <c r="C164" s="746"/>
      <c r="D164" s="746"/>
      <c r="E164" s="746"/>
      <c r="F164" s="746"/>
      <c r="G164" s="60">
        <f>SUMIF(I100:I158,"bez seguma",G100:G158)</f>
        <v>13.48</v>
      </c>
    </row>
    <row r="166" spans="1:21">
      <c r="B166" s="72" t="s">
        <v>351</v>
      </c>
    </row>
    <row r="167" spans="1:21" ht="15" customHeight="1">
      <c r="B167" s="693" t="s">
        <v>0</v>
      </c>
      <c r="C167" s="693" t="s">
        <v>1</v>
      </c>
      <c r="D167" s="693"/>
      <c r="E167" s="747" t="s">
        <v>2</v>
      </c>
      <c r="F167" s="747"/>
      <c r="G167" s="747"/>
      <c r="H167" s="747"/>
      <c r="I167" s="747"/>
      <c r="J167" s="747"/>
      <c r="K167" s="747"/>
      <c r="L167" s="747"/>
      <c r="M167" s="747"/>
      <c r="N167" s="747"/>
      <c r="O167" s="747"/>
      <c r="P167" s="747"/>
      <c r="Q167" s="747"/>
      <c r="R167" s="747"/>
      <c r="S167" s="693" t="s">
        <v>3</v>
      </c>
      <c r="T167" s="685" t="s">
        <v>124</v>
      </c>
      <c r="U167" s="693" t="s">
        <v>3562</v>
      </c>
    </row>
    <row r="168" spans="1:21">
      <c r="B168" s="693"/>
      <c r="C168" s="693"/>
      <c r="D168" s="693"/>
      <c r="E168" s="693" t="s">
        <v>4</v>
      </c>
      <c r="F168" s="693"/>
      <c r="G168" s="693"/>
      <c r="H168" s="693"/>
      <c r="I168" s="693"/>
      <c r="J168" s="693" t="s">
        <v>5</v>
      </c>
      <c r="K168" s="693"/>
      <c r="L168" s="693"/>
      <c r="M168" s="693"/>
      <c r="N168" s="693"/>
      <c r="O168" s="693"/>
      <c r="P168" s="693"/>
      <c r="Q168" s="693" t="s">
        <v>55</v>
      </c>
      <c r="R168" s="703"/>
      <c r="S168" s="703"/>
      <c r="T168" s="697"/>
      <c r="U168" s="694"/>
    </row>
    <row r="169" spans="1:21">
      <c r="B169" s="693"/>
      <c r="C169" s="693"/>
      <c r="D169" s="693"/>
      <c r="E169" s="693" t="s">
        <v>6</v>
      </c>
      <c r="F169" s="693"/>
      <c r="G169" s="693" t="s">
        <v>7</v>
      </c>
      <c r="H169" s="693" t="s">
        <v>12</v>
      </c>
      <c r="I169" s="693" t="s">
        <v>8</v>
      </c>
      <c r="J169" s="693" t="s">
        <v>9</v>
      </c>
      <c r="K169" s="693" t="s">
        <v>10</v>
      </c>
      <c r="L169" s="693"/>
      <c r="M169" s="693" t="s">
        <v>11</v>
      </c>
      <c r="N169" s="693" t="s">
        <v>12</v>
      </c>
      <c r="O169" s="693" t="s">
        <v>13</v>
      </c>
      <c r="P169" s="755" t="s">
        <v>14</v>
      </c>
      <c r="Q169" s="693" t="s">
        <v>56</v>
      </c>
      <c r="R169" s="693" t="s">
        <v>11</v>
      </c>
      <c r="S169" s="693" t="s">
        <v>57</v>
      </c>
      <c r="T169" s="697"/>
      <c r="U169" s="694"/>
    </row>
    <row r="170" spans="1:21" ht="58.5" customHeight="1">
      <c r="B170" s="693"/>
      <c r="C170" s="693"/>
      <c r="D170" s="693"/>
      <c r="E170" s="3" t="s">
        <v>15</v>
      </c>
      <c r="F170" s="3" t="s">
        <v>16</v>
      </c>
      <c r="G170" s="693"/>
      <c r="H170" s="693"/>
      <c r="I170" s="693"/>
      <c r="J170" s="693"/>
      <c r="K170" s="3" t="s">
        <v>17</v>
      </c>
      <c r="L170" s="3" t="s">
        <v>18</v>
      </c>
      <c r="M170" s="693"/>
      <c r="N170" s="693"/>
      <c r="O170" s="693"/>
      <c r="P170" s="755"/>
      <c r="Q170" s="703"/>
      <c r="R170" s="703"/>
      <c r="S170" s="693"/>
      <c r="T170" s="680"/>
      <c r="U170" s="694"/>
    </row>
    <row r="171" spans="1:21">
      <c r="B171" s="5">
        <v>1</v>
      </c>
      <c r="C171" s="742">
        <v>2</v>
      </c>
      <c r="D171" s="742"/>
      <c r="E171" s="5">
        <v>3</v>
      </c>
      <c r="F171" s="5">
        <v>4</v>
      </c>
      <c r="G171" s="5">
        <v>5</v>
      </c>
      <c r="H171" s="5">
        <v>6</v>
      </c>
      <c r="I171" s="5">
        <v>7</v>
      </c>
      <c r="J171" s="5">
        <v>8</v>
      </c>
      <c r="K171" s="5">
        <v>9</v>
      </c>
      <c r="L171" s="5">
        <v>10</v>
      </c>
      <c r="M171" s="5">
        <v>11</v>
      </c>
      <c r="N171" s="5">
        <v>12</v>
      </c>
      <c r="O171" s="5">
        <v>13</v>
      </c>
      <c r="P171" s="5">
        <v>14</v>
      </c>
      <c r="Q171" s="5">
        <v>15</v>
      </c>
      <c r="R171" s="5">
        <v>16</v>
      </c>
      <c r="S171" s="5">
        <v>17</v>
      </c>
      <c r="T171" s="5">
        <v>18</v>
      </c>
      <c r="U171" s="5">
        <v>19</v>
      </c>
    </row>
    <row r="172" spans="1:21">
      <c r="B172" s="685" t="s">
        <v>352</v>
      </c>
      <c r="C172" s="726" t="s">
        <v>353</v>
      </c>
      <c r="D172" s="728" t="s">
        <v>354</v>
      </c>
      <c r="E172" s="65">
        <v>0</v>
      </c>
      <c r="F172" s="65">
        <v>1.85</v>
      </c>
      <c r="G172" s="65">
        <f t="shared" ref="G172:G190" si="12">F172-E172</f>
        <v>1.85</v>
      </c>
      <c r="H172" s="27"/>
      <c r="I172" s="2" t="s">
        <v>32</v>
      </c>
      <c r="J172" s="10"/>
      <c r="K172" s="10"/>
      <c r="L172" s="10"/>
      <c r="M172" s="10"/>
      <c r="N172" s="10"/>
      <c r="O172" s="10"/>
      <c r="P172" s="10"/>
      <c r="Q172" s="10"/>
      <c r="R172" s="27"/>
      <c r="S172" s="69">
        <v>56820080467</v>
      </c>
      <c r="T172" s="479" t="s">
        <v>351</v>
      </c>
      <c r="U172" s="479">
        <v>2027</v>
      </c>
    </row>
    <row r="173" spans="1:21" ht="22.5">
      <c r="B173" s="737"/>
      <c r="C173" s="732"/>
      <c r="D173" s="733"/>
      <c r="E173" s="65">
        <v>1.85</v>
      </c>
      <c r="F173" s="65">
        <v>2.2799999999999998</v>
      </c>
      <c r="G173" s="65">
        <f t="shared" si="12"/>
        <v>0.42999999999999972</v>
      </c>
      <c r="H173" s="27"/>
      <c r="I173" s="2" t="s">
        <v>22</v>
      </c>
      <c r="J173" s="10"/>
      <c r="K173" s="10"/>
      <c r="L173" s="10"/>
      <c r="M173" s="10"/>
      <c r="N173" s="10"/>
      <c r="O173" s="10"/>
      <c r="P173" s="10"/>
      <c r="Q173" s="29"/>
      <c r="R173" s="27"/>
      <c r="S173" s="69">
        <v>56820080500</v>
      </c>
      <c r="T173" s="479" t="s">
        <v>351</v>
      </c>
      <c r="U173" s="479">
        <v>2027</v>
      </c>
    </row>
    <row r="174" spans="1:21" ht="22.5">
      <c r="B174" s="16" t="s">
        <v>355</v>
      </c>
      <c r="C174" s="16" t="s">
        <v>356</v>
      </c>
      <c r="D174" s="17" t="s">
        <v>357</v>
      </c>
      <c r="E174" s="66">
        <v>0</v>
      </c>
      <c r="F174" s="66">
        <v>2.5</v>
      </c>
      <c r="G174" s="66">
        <f t="shared" si="12"/>
        <v>2.5</v>
      </c>
      <c r="H174" s="27"/>
      <c r="I174" s="3" t="s">
        <v>22</v>
      </c>
      <c r="J174" s="6"/>
      <c r="K174" s="6"/>
      <c r="L174" s="6"/>
      <c r="M174" s="6"/>
      <c r="N174" s="6"/>
      <c r="O174" s="6"/>
      <c r="P174" s="6"/>
      <c r="Q174" s="14"/>
      <c r="R174" s="27"/>
      <c r="S174" s="15">
        <v>56820060011</v>
      </c>
      <c r="T174" s="479" t="s">
        <v>351</v>
      </c>
      <c r="U174" s="479">
        <v>2027</v>
      </c>
    </row>
    <row r="175" spans="1:21" ht="22.5">
      <c r="B175" s="16" t="s">
        <v>358</v>
      </c>
      <c r="C175" s="16" t="s">
        <v>359</v>
      </c>
      <c r="D175" s="17" t="s">
        <v>360</v>
      </c>
      <c r="E175" s="66">
        <v>0</v>
      </c>
      <c r="F175" s="66">
        <v>3.43</v>
      </c>
      <c r="G175" s="66">
        <f t="shared" si="12"/>
        <v>3.43</v>
      </c>
      <c r="H175" s="27"/>
      <c r="I175" s="3" t="s">
        <v>22</v>
      </c>
      <c r="J175" s="6"/>
      <c r="K175" s="6"/>
      <c r="L175" s="6"/>
      <c r="M175" s="6"/>
      <c r="N175" s="6"/>
      <c r="O175" s="6"/>
      <c r="P175" s="6"/>
      <c r="Q175" s="14"/>
      <c r="R175" s="27"/>
      <c r="S175" s="15">
        <v>56820090100</v>
      </c>
      <c r="T175" s="479" t="s">
        <v>351</v>
      </c>
      <c r="U175" s="479">
        <v>2027</v>
      </c>
    </row>
    <row r="176" spans="1:21" ht="22.5">
      <c r="B176" s="2" t="s">
        <v>361</v>
      </c>
      <c r="C176" s="7" t="s">
        <v>362</v>
      </c>
      <c r="D176" s="8" t="s">
        <v>363</v>
      </c>
      <c r="E176" s="65">
        <v>0</v>
      </c>
      <c r="F176" s="65">
        <v>1.5</v>
      </c>
      <c r="G176" s="65">
        <f t="shared" si="12"/>
        <v>1.5</v>
      </c>
      <c r="H176" s="27"/>
      <c r="I176" s="2" t="s">
        <v>22</v>
      </c>
      <c r="J176" s="10"/>
      <c r="K176" s="10"/>
      <c r="L176" s="2"/>
      <c r="M176" s="10"/>
      <c r="N176" s="10"/>
      <c r="O176" s="10"/>
      <c r="P176" s="10"/>
      <c r="Q176" s="10"/>
      <c r="S176" s="37">
        <v>56820070085001</v>
      </c>
      <c r="T176" s="479" t="s">
        <v>351</v>
      </c>
      <c r="U176" s="479" t="s">
        <v>3563</v>
      </c>
    </row>
    <row r="177" spans="2:21">
      <c r="B177" s="685" t="s">
        <v>364</v>
      </c>
      <c r="C177" s="726" t="s">
        <v>365</v>
      </c>
      <c r="D177" s="728" t="s">
        <v>366</v>
      </c>
      <c r="E177" s="65">
        <v>0</v>
      </c>
      <c r="F177" s="65">
        <v>0.03</v>
      </c>
      <c r="G177" s="65">
        <f t="shared" si="12"/>
        <v>0.03</v>
      </c>
      <c r="H177" s="27"/>
      <c r="I177" s="2" t="s">
        <v>32</v>
      </c>
      <c r="J177" s="10"/>
      <c r="K177" s="10"/>
      <c r="L177" s="10"/>
      <c r="M177" s="10"/>
      <c r="N177" s="10"/>
      <c r="O177" s="10"/>
      <c r="P177" s="10"/>
      <c r="Q177" s="10"/>
      <c r="R177" s="27"/>
      <c r="S177" s="749">
        <v>56820080502</v>
      </c>
      <c r="T177" s="685" t="s">
        <v>351</v>
      </c>
      <c r="U177" s="685">
        <v>2027</v>
      </c>
    </row>
    <row r="178" spans="2:21" ht="22.5">
      <c r="B178" s="737"/>
      <c r="C178" s="732"/>
      <c r="D178" s="733"/>
      <c r="E178" s="65">
        <v>0.03</v>
      </c>
      <c r="F178" s="65">
        <v>1.25</v>
      </c>
      <c r="G178" s="65">
        <f t="shared" si="12"/>
        <v>1.22</v>
      </c>
      <c r="H178" s="27"/>
      <c r="I178" s="2" t="s">
        <v>22</v>
      </c>
      <c r="J178" s="10"/>
      <c r="K178" s="10"/>
      <c r="L178" s="10"/>
      <c r="M178" s="10"/>
      <c r="N178" s="10"/>
      <c r="O178" s="10"/>
      <c r="P178" s="10"/>
      <c r="Q178" s="10"/>
      <c r="R178" s="27"/>
      <c r="S178" s="750"/>
      <c r="T178" s="680"/>
      <c r="U178" s="680"/>
    </row>
    <row r="179" spans="2:21" ht="22.5">
      <c r="B179" s="16" t="s">
        <v>367</v>
      </c>
      <c r="C179" s="7" t="s">
        <v>368</v>
      </c>
      <c r="D179" s="8" t="s">
        <v>369</v>
      </c>
      <c r="E179" s="65">
        <v>0</v>
      </c>
      <c r="F179" s="65">
        <v>2.6</v>
      </c>
      <c r="G179" s="65">
        <f t="shared" si="12"/>
        <v>2.6</v>
      </c>
      <c r="H179" s="27"/>
      <c r="I179" s="2" t="s">
        <v>22</v>
      </c>
      <c r="J179" s="10"/>
      <c r="K179" s="10"/>
      <c r="L179" s="10"/>
      <c r="M179" s="10"/>
      <c r="N179" s="10"/>
      <c r="O179" s="10"/>
      <c r="P179" s="10"/>
      <c r="Q179" s="10"/>
      <c r="R179" s="27"/>
      <c r="S179" s="11">
        <v>56820080472</v>
      </c>
      <c r="T179" s="479" t="s">
        <v>351</v>
      </c>
      <c r="U179" s="479">
        <v>2027</v>
      </c>
    </row>
    <row r="180" spans="2:21" ht="22.5">
      <c r="B180" s="16" t="s">
        <v>370</v>
      </c>
      <c r="C180" s="7" t="s">
        <v>371</v>
      </c>
      <c r="D180" s="8" t="s">
        <v>372</v>
      </c>
      <c r="E180" s="65">
        <v>0</v>
      </c>
      <c r="F180" s="65">
        <v>1.95</v>
      </c>
      <c r="G180" s="65">
        <f t="shared" si="12"/>
        <v>1.95</v>
      </c>
      <c r="H180" s="27"/>
      <c r="I180" s="2" t="s">
        <v>22</v>
      </c>
      <c r="J180" s="2"/>
      <c r="K180" s="2"/>
      <c r="L180" s="2"/>
      <c r="M180" s="2"/>
      <c r="N180" s="2"/>
      <c r="O180" s="2"/>
      <c r="P180" s="2"/>
      <c r="Q180" s="2"/>
      <c r="R180" s="27"/>
      <c r="S180" s="11">
        <v>56820110306</v>
      </c>
      <c r="T180" s="479" t="s">
        <v>351</v>
      </c>
      <c r="U180" s="479">
        <v>2027</v>
      </c>
    </row>
    <row r="181" spans="2:21" ht="22.5">
      <c r="B181" s="2" t="s">
        <v>373</v>
      </c>
      <c r="C181" s="7" t="s">
        <v>374</v>
      </c>
      <c r="D181" s="8" t="s">
        <v>375</v>
      </c>
      <c r="E181" s="65">
        <v>0</v>
      </c>
      <c r="F181" s="65">
        <v>3.7</v>
      </c>
      <c r="G181" s="65">
        <f t="shared" si="12"/>
        <v>3.7</v>
      </c>
      <c r="H181" s="27"/>
      <c r="I181" s="2" t="s">
        <v>22</v>
      </c>
      <c r="J181" s="10"/>
      <c r="K181" s="10"/>
      <c r="L181" s="10"/>
      <c r="M181" s="10"/>
      <c r="N181" s="10"/>
      <c r="O181" s="10"/>
      <c r="P181" s="10"/>
      <c r="Q181" s="10"/>
      <c r="R181" s="27"/>
      <c r="S181" s="11">
        <v>56820080473</v>
      </c>
      <c r="T181" s="479" t="s">
        <v>351</v>
      </c>
      <c r="U181" s="479">
        <v>2027</v>
      </c>
    </row>
    <row r="182" spans="2:21" ht="22.5">
      <c r="B182" s="2" t="s">
        <v>376</v>
      </c>
      <c r="C182" s="7" t="s">
        <v>377</v>
      </c>
      <c r="D182" s="8" t="s">
        <v>378</v>
      </c>
      <c r="E182" s="65">
        <v>0</v>
      </c>
      <c r="F182" s="65">
        <v>2.4700000000000002</v>
      </c>
      <c r="G182" s="65">
        <f t="shared" si="12"/>
        <v>2.4700000000000002</v>
      </c>
      <c r="I182" s="2" t="s">
        <v>22</v>
      </c>
      <c r="J182" s="10"/>
      <c r="K182" s="10"/>
      <c r="L182" s="10"/>
      <c r="M182" s="10"/>
      <c r="N182" s="10"/>
      <c r="O182" s="10"/>
      <c r="P182" s="10"/>
      <c r="Q182" s="10"/>
      <c r="S182" s="11">
        <v>56820100069</v>
      </c>
      <c r="T182" s="479" t="s">
        <v>351</v>
      </c>
      <c r="U182" s="479">
        <v>2027</v>
      </c>
    </row>
    <row r="183" spans="2:21" ht="22.5">
      <c r="B183" s="16" t="s">
        <v>379</v>
      </c>
      <c r="C183" s="16" t="s">
        <v>380</v>
      </c>
      <c r="D183" s="17" t="s">
        <v>381</v>
      </c>
      <c r="E183" s="66">
        <v>0</v>
      </c>
      <c r="F183" s="66">
        <v>2.5</v>
      </c>
      <c r="G183" s="66">
        <f t="shared" si="12"/>
        <v>2.5</v>
      </c>
      <c r="H183" s="27"/>
      <c r="I183" s="3" t="s">
        <v>22</v>
      </c>
      <c r="J183" s="6"/>
      <c r="K183" s="6"/>
      <c r="L183" s="6"/>
      <c r="M183" s="6"/>
      <c r="N183" s="6"/>
      <c r="O183" s="6"/>
      <c r="P183" s="6"/>
      <c r="Q183" s="14"/>
      <c r="R183" s="27"/>
      <c r="S183" s="36">
        <v>56820110308</v>
      </c>
      <c r="T183" s="479" t="s">
        <v>351</v>
      </c>
      <c r="U183" s="479">
        <v>2027</v>
      </c>
    </row>
    <row r="184" spans="2:21" ht="22.5">
      <c r="B184" s="16" t="s">
        <v>382</v>
      </c>
      <c r="C184" s="16" t="s">
        <v>383</v>
      </c>
      <c r="D184" s="17" t="s">
        <v>384</v>
      </c>
      <c r="E184" s="66">
        <v>0</v>
      </c>
      <c r="F184" s="66">
        <v>5.9</v>
      </c>
      <c r="G184" s="66">
        <f t="shared" si="12"/>
        <v>5.9</v>
      </c>
      <c r="H184" s="27"/>
      <c r="I184" s="3" t="s">
        <v>22</v>
      </c>
      <c r="J184" s="6" t="s">
        <v>3590</v>
      </c>
      <c r="K184" s="6">
        <v>0.25</v>
      </c>
      <c r="L184" s="3" t="s">
        <v>408</v>
      </c>
      <c r="M184" s="6">
        <v>18</v>
      </c>
      <c r="N184" s="6">
        <v>128</v>
      </c>
      <c r="O184" s="6"/>
      <c r="P184" s="6" t="s">
        <v>253</v>
      </c>
      <c r="Q184" s="14"/>
      <c r="R184" s="27"/>
      <c r="S184" s="36">
        <v>56820120119</v>
      </c>
      <c r="T184" s="479" t="s">
        <v>351</v>
      </c>
      <c r="U184" s="479">
        <v>2027</v>
      </c>
    </row>
    <row r="185" spans="2:21" ht="22.5">
      <c r="B185" s="16" t="s">
        <v>385</v>
      </c>
      <c r="C185" s="16" t="s">
        <v>386</v>
      </c>
      <c r="D185" s="17" t="s">
        <v>387</v>
      </c>
      <c r="E185" s="66">
        <v>0</v>
      </c>
      <c r="F185" s="66">
        <v>0.7</v>
      </c>
      <c r="G185" s="66">
        <f t="shared" si="12"/>
        <v>0.7</v>
      </c>
      <c r="H185" s="27"/>
      <c r="I185" s="3" t="s">
        <v>22</v>
      </c>
      <c r="J185" s="6"/>
      <c r="K185" s="6"/>
      <c r="L185" s="6"/>
      <c r="M185" s="6"/>
      <c r="N185" s="6"/>
      <c r="O185" s="6"/>
      <c r="P185" s="6"/>
      <c r="Q185" s="14"/>
      <c r="R185" s="27"/>
      <c r="S185" s="36">
        <v>56820020099</v>
      </c>
      <c r="T185" s="479" t="s">
        <v>351</v>
      </c>
      <c r="U185" s="479">
        <v>2027</v>
      </c>
    </row>
    <row r="186" spans="2:21" ht="22.5">
      <c r="B186" s="2" t="s">
        <v>388</v>
      </c>
      <c r="C186" s="7" t="s">
        <v>389</v>
      </c>
      <c r="D186" s="8" t="s">
        <v>390</v>
      </c>
      <c r="E186" s="65">
        <v>0</v>
      </c>
      <c r="F186" s="65">
        <v>9</v>
      </c>
      <c r="G186" s="65">
        <f t="shared" si="12"/>
        <v>9</v>
      </c>
      <c r="H186" s="27"/>
      <c r="I186" s="2" t="s">
        <v>22</v>
      </c>
      <c r="J186" s="10"/>
      <c r="K186" s="10"/>
      <c r="L186" s="10"/>
      <c r="M186" s="10"/>
      <c r="N186" s="10"/>
      <c r="O186" s="10"/>
      <c r="P186" s="10"/>
      <c r="Q186" s="10"/>
      <c r="R186" s="27"/>
      <c r="S186" s="11">
        <v>56820010121</v>
      </c>
      <c r="T186" s="479" t="s">
        <v>351</v>
      </c>
      <c r="U186" s="479">
        <v>2027</v>
      </c>
    </row>
    <row r="187" spans="2:21" ht="22.5">
      <c r="B187" s="16" t="s">
        <v>391</v>
      </c>
      <c r="C187" s="7" t="s">
        <v>392</v>
      </c>
      <c r="D187" s="8" t="s">
        <v>393</v>
      </c>
      <c r="E187" s="65">
        <v>0</v>
      </c>
      <c r="F187" s="65">
        <v>1.65</v>
      </c>
      <c r="G187" s="65">
        <f t="shared" si="12"/>
        <v>1.65</v>
      </c>
      <c r="H187" s="27"/>
      <c r="I187" s="2" t="s">
        <v>22</v>
      </c>
      <c r="J187" s="2"/>
      <c r="K187" s="2"/>
      <c r="L187" s="2"/>
      <c r="M187" s="2"/>
      <c r="N187" s="2"/>
      <c r="O187" s="2"/>
      <c r="P187" s="2"/>
      <c r="Q187" s="2"/>
      <c r="R187" s="27"/>
      <c r="S187" s="11">
        <v>56820020101</v>
      </c>
      <c r="T187" s="479" t="s">
        <v>351</v>
      </c>
      <c r="U187" s="479">
        <v>2027</v>
      </c>
    </row>
    <row r="188" spans="2:21" ht="22.5">
      <c r="B188" s="2" t="s">
        <v>394</v>
      </c>
      <c r="C188" s="7" t="s">
        <v>395</v>
      </c>
      <c r="D188" s="8" t="s">
        <v>396</v>
      </c>
      <c r="E188" s="65">
        <v>0.6</v>
      </c>
      <c r="F188" s="65">
        <v>2.65</v>
      </c>
      <c r="G188" s="65">
        <f t="shared" si="12"/>
        <v>2.0499999999999998</v>
      </c>
      <c r="I188" s="2" t="s">
        <v>22</v>
      </c>
      <c r="J188" s="10"/>
      <c r="K188" s="10"/>
      <c r="L188" s="10"/>
      <c r="M188" s="10"/>
      <c r="N188" s="10"/>
      <c r="O188" s="10"/>
      <c r="P188" s="10"/>
      <c r="Q188" s="10"/>
      <c r="S188" s="11">
        <v>56820040248</v>
      </c>
      <c r="T188" s="479" t="s">
        <v>351</v>
      </c>
      <c r="U188" s="479">
        <v>2027</v>
      </c>
    </row>
    <row r="189" spans="2:21" ht="22.5">
      <c r="B189" s="16" t="s">
        <v>397</v>
      </c>
      <c r="C189" s="7" t="s">
        <v>398</v>
      </c>
      <c r="D189" s="8" t="s">
        <v>399</v>
      </c>
      <c r="E189" s="65">
        <v>0</v>
      </c>
      <c r="F189" s="65">
        <v>0.6</v>
      </c>
      <c r="G189" s="65">
        <f t="shared" si="12"/>
        <v>0.6</v>
      </c>
      <c r="H189" s="27"/>
      <c r="I189" s="2" t="s">
        <v>22</v>
      </c>
      <c r="J189" s="3"/>
      <c r="K189" s="3"/>
      <c r="L189" s="3"/>
      <c r="M189" s="3"/>
      <c r="N189" s="3"/>
      <c r="O189" s="3"/>
      <c r="P189" s="3"/>
      <c r="Q189" s="3"/>
      <c r="R189" s="27"/>
      <c r="S189" s="36">
        <v>56820040245</v>
      </c>
      <c r="T189" s="6" t="s">
        <v>351</v>
      </c>
      <c r="U189" s="479">
        <v>2027</v>
      </c>
    </row>
    <row r="190" spans="2:21" ht="22.5">
      <c r="B190" s="16" t="s">
        <v>397</v>
      </c>
      <c r="C190" s="7" t="s">
        <v>400</v>
      </c>
      <c r="D190" s="8" t="s">
        <v>401</v>
      </c>
      <c r="E190" s="65">
        <v>0</v>
      </c>
      <c r="F190" s="65">
        <v>0.85</v>
      </c>
      <c r="G190" s="65">
        <f t="shared" si="12"/>
        <v>0.85</v>
      </c>
      <c r="H190" s="27"/>
      <c r="I190" s="2" t="s">
        <v>22</v>
      </c>
      <c r="J190" s="3"/>
      <c r="K190" s="3"/>
      <c r="L190" s="3"/>
      <c r="M190" s="3"/>
      <c r="N190" s="3"/>
      <c r="O190" s="3"/>
      <c r="P190" s="3"/>
      <c r="Q190" s="3"/>
      <c r="R190" s="27"/>
      <c r="S190" s="36">
        <v>56820030108</v>
      </c>
      <c r="T190" s="6" t="s">
        <v>351</v>
      </c>
      <c r="U190" s="479">
        <v>2027</v>
      </c>
    </row>
    <row r="191" spans="2:21">
      <c r="B191" s="16" t="s">
        <v>402</v>
      </c>
      <c r="C191" s="7" t="s">
        <v>403</v>
      </c>
      <c r="D191" s="8" t="s">
        <v>404</v>
      </c>
      <c r="E191" s="65">
        <v>0</v>
      </c>
      <c r="F191" s="65">
        <v>0.6</v>
      </c>
      <c r="G191" s="65">
        <f t="shared" ref="G191" si="13">F191-E191</f>
        <v>0.6</v>
      </c>
      <c r="H191" s="27"/>
      <c r="I191" s="2" t="s">
        <v>32</v>
      </c>
      <c r="J191" s="3"/>
      <c r="K191" s="3"/>
      <c r="L191" s="3"/>
      <c r="M191" s="3"/>
      <c r="N191" s="3"/>
      <c r="O191" s="3"/>
      <c r="P191" s="3"/>
      <c r="Q191" s="3"/>
      <c r="R191" s="27"/>
      <c r="S191" s="36">
        <v>56820040263</v>
      </c>
      <c r="T191" s="6" t="s">
        <v>351</v>
      </c>
      <c r="U191" s="479">
        <v>2027</v>
      </c>
    </row>
    <row r="192" spans="2:21" ht="22.5">
      <c r="B192" s="3" t="s">
        <v>405</v>
      </c>
      <c r="C192" s="16" t="s">
        <v>406</v>
      </c>
      <c r="D192" s="17" t="s">
        <v>407</v>
      </c>
      <c r="E192" s="66">
        <v>0</v>
      </c>
      <c r="F192" s="66">
        <v>1.24</v>
      </c>
      <c r="G192" s="66">
        <f t="shared" ref="G192:G198" si="14">F192-E192</f>
        <v>1.24</v>
      </c>
      <c r="H192" s="27"/>
      <c r="I192" s="3" t="s">
        <v>22</v>
      </c>
      <c r="J192" s="3"/>
      <c r="K192" s="3"/>
      <c r="L192" s="3"/>
      <c r="M192" s="3"/>
      <c r="N192" s="3"/>
      <c r="O192" s="3"/>
      <c r="P192" s="3"/>
      <c r="Q192" s="3"/>
      <c r="R192" s="27"/>
      <c r="S192" s="33">
        <v>56820040243</v>
      </c>
      <c r="T192" s="6" t="s">
        <v>351</v>
      </c>
      <c r="U192" s="479">
        <v>2027</v>
      </c>
    </row>
    <row r="193" spans="2:21" ht="22.5">
      <c r="B193" s="16" t="s">
        <v>409</v>
      </c>
      <c r="C193" s="7" t="s">
        <v>410</v>
      </c>
      <c r="D193" s="8" t="s">
        <v>411</v>
      </c>
      <c r="E193" s="9">
        <v>0</v>
      </c>
      <c r="F193" s="9">
        <v>0.45</v>
      </c>
      <c r="G193" s="9">
        <f t="shared" si="14"/>
        <v>0.45</v>
      </c>
      <c r="H193" s="27"/>
      <c r="I193" s="2" t="s">
        <v>22</v>
      </c>
      <c r="J193" s="10"/>
      <c r="K193" s="10"/>
      <c r="L193" s="10"/>
      <c r="M193" s="10"/>
      <c r="N193" s="10"/>
      <c r="O193" s="10"/>
      <c r="P193" s="10"/>
      <c r="Q193" s="10"/>
      <c r="R193" s="27"/>
      <c r="S193" s="69">
        <v>56820080466</v>
      </c>
      <c r="T193" s="6" t="s">
        <v>351</v>
      </c>
      <c r="U193" s="479">
        <v>2027</v>
      </c>
    </row>
    <row r="194" spans="2:21" ht="22.5">
      <c r="B194" s="16" t="s">
        <v>412</v>
      </c>
      <c r="C194" s="7" t="s">
        <v>413</v>
      </c>
      <c r="D194" s="17" t="s">
        <v>414</v>
      </c>
      <c r="E194" s="13">
        <v>0</v>
      </c>
      <c r="F194" s="13">
        <v>1</v>
      </c>
      <c r="G194" s="13">
        <f t="shared" si="14"/>
        <v>1</v>
      </c>
      <c r="H194" s="27"/>
      <c r="I194" s="3" t="s">
        <v>22</v>
      </c>
      <c r="J194" s="6"/>
      <c r="K194" s="6"/>
      <c r="L194" s="6"/>
      <c r="M194" s="6"/>
      <c r="N194" s="6"/>
      <c r="O194" s="6"/>
      <c r="P194" s="6"/>
      <c r="Q194" s="14"/>
      <c r="R194" s="27"/>
      <c r="S194" s="15">
        <v>56820080468</v>
      </c>
      <c r="T194" s="6" t="s">
        <v>351</v>
      </c>
      <c r="U194" s="479">
        <v>2027</v>
      </c>
    </row>
    <row r="195" spans="2:21" ht="22.5">
      <c r="B195" s="16" t="s">
        <v>415</v>
      </c>
      <c r="C195" s="7" t="s">
        <v>416</v>
      </c>
      <c r="D195" s="17" t="s">
        <v>417</v>
      </c>
      <c r="E195" s="13">
        <v>0</v>
      </c>
      <c r="F195" s="13">
        <v>0.75</v>
      </c>
      <c r="G195" s="13">
        <f t="shared" si="14"/>
        <v>0.75</v>
      </c>
      <c r="H195" s="27"/>
      <c r="I195" s="3" t="s">
        <v>22</v>
      </c>
      <c r="J195" s="6"/>
      <c r="K195" s="6"/>
      <c r="L195" s="6"/>
      <c r="M195" s="6"/>
      <c r="N195" s="6"/>
      <c r="O195" s="6"/>
      <c r="P195" s="6"/>
      <c r="Q195" s="14"/>
      <c r="R195" s="27"/>
      <c r="S195" s="15">
        <v>56820080470</v>
      </c>
      <c r="T195" s="6" t="s">
        <v>351</v>
      </c>
      <c r="U195" s="479">
        <v>2027</v>
      </c>
    </row>
    <row r="196" spans="2:21" ht="22.5">
      <c r="B196" s="16" t="s">
        <v>418</v>
      </c>
      <c r="C196" s="7" t="s">
        <v>419</v>
      </c>
      <c r="D196" s="17" t="s">
        <v>420</v>
      </c>
      <c r="E196" s="13">
        <v>0</v>
      </c>
      <c r="F196" s="13">
        <v>0.65</v>
      </c>
      <c r="G196" s="13">
        <f t="shared" si="14"/>
        <v>0.65</v>
      </c>
      <c r="H196" s="27"/>
      <c r="I196" s="3" t="s">
        <v>22</v>
      </c>
      <c r="J196" s="6"/>
      <c r="K196" s="6"/>
      <c r="L196" s="6"/>
      <c r="M196" s="6"/>
      <c r="N196" s="6"/>
      <c r="O196" s="6"/>
      <c r="P196" s="6"/>
      <c r="Q196" s="14"/>
      <c r="R196" s="27"/>
      <c r="S196" s="15">
        <v>56820010127</v>
      </c>
      <c r="T196" s="6" t="s">
        <v>351</v>
      </c>
      <c r="U196" s="479">
        <v>2027</v>
      </c>
    </row>
    <row r="197" spans="2:21" ht="22.5">
      <c r="B197" s="685" t="s">
        <v>421</v>
      </c>
      <c r="C197" s="726" t="s">
        <v>422</v>
      </c>
      <c r="D197" s="728" t="s">
        <v>423</v>
      </c>
      <c r="E197" s="9">
        <v>0</v>
      </c>
      <c r="F197" s="9">
        <v>0.95</v>
      </c>
      <c r="G197" s="9">
        <f t="shared" si="14"/>
        <v>0.95</v>
      </c>
      <c r="H197" s="27"/>
      <c r="I197" s="2" t="s">
        <v>22</v>
      </c>
      <c r="J197" s="10"/>
      <c r="K197" s="10"/>
      <c r="L197" s="2"/>
      <c r="M197" s="10"/>
      <c r="N197" s="10"/>
      <c r="O197" s="10"/>
      <c r="P197" s="10"/>
      <c r="Q197" s="10"/>
      <c r="R197" s="27"/>
      <c r="S197" s="763">
        <v>56820020102</v>
      </c>
      <c r="T197" s="685" t="s">
        <v>351</v>
      </c>
      <c r="U197" s="685">
        <v>2027</v>
      </c>
    </row>
    <row r="198" spans="2:21" ht="22.5">
      <c r="B198" s="738"/>
      <c r="C198" s="739"/>
      <c r="D198" s="740"/>
      <c r="E198" s="9">
        <v>0.95</v>
      </c>
      <c r="F198" s="9">
        <v>1.73</v>
      </c>
      <c r="G198" s="9">
        <f t="shared" si="14"/>
        <v>0.78</v>
      </c>
      <c r="H198" s="27"/>
      <c r="I198" s="2" t="s">
        <v>42</v>
      </c>
      <c r="J198" s="10"/>
      <c r="K198" s="10"/>
      <c r="L198" s="2"/>
      <c r="M198" s="10"/>
      <c r="N198" s="10"/>
      <c r="O198" s="10"/>
      <c r="P198" s="10"/>
      <c r="Q198" s="10"/>
      <c r="R198" s="27"/>
      <c r="S198" s="764"/>
      <c r="T198" s="680"/>
      <c r="U198" s="680"/>
    </row>
    <row r="199" spans="2:21" ht="22.5">
      <c r="B199" s="16" t="s">
        <v>424</v>
      </c>
      <c r="C199" s="7" t="s">
        <v>425</v>
      </c>
      <c r="D199" s="8" t="s">
        <v>426</v>
      </c>
      <c r="E199" s="9">
        <v>0</v>
      </c>
      <c r="F199" s="9">
        <v>1.65</v>
      </c>
      <c r="G199" s="9">
        <f t="shared" ref="G199:G205" si="15">F199-E199</f>
        <v>1.65</v>
      </c>
      <c r="H199" s="27"/>
      <c r="I199" s="2" t="s">
        <v>22</v>
      </c>
      <c r="J199" s="10"/>
      <c r="K199" s="10"/>
      <c r="L199" s="10"/>
      <c r="M199" s="10"/>
      <c r="N199" s="10"/>
      <c r="O199" s="10"/>
      <c r="P199" s="10"/>
      <c r="Q199" s="10"/>
      <c r="R199" s="27"/>
      <c r="S199" s="69">
        <v>56820040242</v>
      </c>
      <c r="T199" s="40" t="s">
        <v>351</v>
      </c>
      <c r="U199" s="40">
        <v>2027</v>
      </c>
    </row>
    <row r="200" spans="2:21" ht="22.5">
      <c r="B200" s="16" t="s">
        <v>427</v>
      </c>
      <c r="C200" s="7" t="s">
        <v>428</v>
      </c>
      <c r="D200" s="8" t="s">
        <v>429</v>
      </c>
      <c r="E200" s="9">
        <v>0</v>
      </c>
      <c r="F200" s="9">
        <v>4.8</v>
      </c>
      <c r="G200" s="9">
        <f t="shared" si="15"/>
        <v>4.8</v>
      </c>
      <c r="H200" s="27"/>
      <c r="I200" s="2" t="s">
        <v>22</v>
      </c>
      <c r="J200" s="10"/>
      <c r="K200" s="10"/>
      <c r="L200" s="10"/>
      <c r="M200" s="10"/>
      <c r="N200" s="10"/>
      <c r="O200" s="10"/>
      <c r="P200" s="10"/>
      <c r="Q200" s="10"/>
      <c r="R200" s="27"/>
      <c r="S200" s="69">
        <v>56820030110</v>
      </c>
      <c r="T200" s="40" t="s">
        <v>351</v>
      </c>
      <c r="U200" s="40">
        <v>2027</v>
      </c>
    </row>
    <row r="201" spans="2:21" ht="22.5">
      <c r="B201" s="16" t="s">
        <v>430</v>
      </c>
      <c r="C201" s="7" t="s">
        <v>431</v>
      </c>
      <c r="D201" s="8" t="s">
        <v>432</v>
      </c>
      <c r="E201" s="9">
        <v>0</v>
      </c>
      <c r="F201" s="9">
        <v>0.62</v>
      </c>
      <c r="G201" s="9">
        <f t="shared" si="15"/>
        <v>0.62</v>
      </c>
      <c r="H201" s="27"/>
      <c r="I201" s="2" t="s">
        <v>22</v>
      </c>
      <c r="J201" s="2"/>
      <c r="K201" s="2"/>
      <c r="L201" s="2"/>
      <c r="M201" s="2"/>
      <c r="N201" s="2"/>
      <c r="O201" s="2"/>
      <c r="P201" s="2"/>
      <c r="Q201" s="2"/>
      <c r="R201" s="27"/>
      <c r="S201" s="69">
        <v>56820010122</v>
      </c>
      <c r="T201" s="40" t="s">
        <v>351</v>
      </c>
      <c r="U201" s="40">
        <v>2027</v>
      </c>
    </row>
    <row r="202" spans="2:21" ht="22.5">
      <c r="B202" s="16" t="s">
        <v>433</v>
      </c>
      <c r="C202" s="7" t="s">
        <v>434</v>
      </c>
      <c r="D202" s="8" t="s">
        <v>435</v>
      </c>
      <c r="E202" s="9">
        <v>0</v>
      </c>
      <c r="F202" s="9">
        <v>1</v>
      </c>
      <c r="G202" s="9">
        <f t="shared" si="15"/>
        <v>1</v>
      </c>
      <c r="H202" s="27"/>
      <c r="I202" s="2" t="s">
        <v>22</v>
      </c>
      <c r="J202" s="2"/>
      <c r="K202" s="2"/>
      <c r="L202" s="2"/>
      <c r="M202" s="2"/>
      <c r="N202" s="2"/>
      <c r="O202" s="2"/>
      <c r="P202" s="2"/>
      <c r="Q202" s="2"/>
      <c r="R202" s="27"/>
      <c r="S202" s="75">
        <v>56820080465001</v>
      </c>
      <c r="T202" s="40" t="s">
        <v>351</v>
      </c>
      <c r="U202" s="40" t="s">
        <v>3565</v>
      </c>
    </row>
    <row r="203" spans="2:21" ht="22.5">
      <c r="B203" s="16" t="s">
        <v>436</v>
      </c>
      <c r="C203" s="7" t="s">
        <v>437</v>
      </c>
      <c r="D203" s="8" t="s">
        <v>438</v>
      </c>
      <c r="E203" s="9">
        <v>0</v>
      </c>
      <c r="F203" s="9">
        <v>0.45</v>
      </c>
      <c r="G203" s="9">
        <f t="shared" si="15"/>
        <v>0.45</v>
      </c>
      <c r="H203" s="27"/>
      <c r="I203" s="2" t="s">
        <v>22</v>
      </c>
      <c r="J203" s="10"/>
      <c r="K203" s="10"/>
      <c r="L203" s="10"/>
      <c r="M203" s="10"/>
      <c r="N203" s="10"/>
      <c r="O203" s="10"/>
      <c r="P203" s="10"/>
      <c r="Q203" s="10"/>
      <c r="R203" s="27"/>
      <c r="S203" s="67">
        <v>56820020033012</v>
      </c>
      <c r="T203" s="40" t="s">
        <v>351</v>
      </c>
      <c r="U203" s="40" t="s">
        <v>3565</v>
      </c>
    </row>
    <row r="204" spans="2:21" ht="22.5">
      <c r="B204" s="16" t="s">
        <v>439</v>
      </c>
      <c r="C204" s="7" t="s">
        <v>440</v>
      </c>
      <c r="D204" s="8" t="s">
        <v>441</v>
      </c>
      <c r="E204" s="9">
        <v>0</v>
      </c>
      <c r="F204" s="9">
        <v>0.55000000000000004</v>
      </c>
      <c r="G204" s="9">
        <f t="shared" si="15"/>
        <v>0.55000000000000004</v>
      </c>
      <c r="H204" s="27"/>
      <c r="I204" s="2" t="s">
        <v>22</v>
      </c>
      <c r="J204" s="10"/>
      <c r="K204" s="10"/>
      <c r="L204" s="10"/>
      <c r="M204" s="10"/>
      <c r="N204" s="10"/>
      <c r="O204" s="10"/>
      <c r="P204" s="10"/>
      <c r="Q204" s="10"/>
      <c r="R204" s="27"/>
      <c r="S204" s="67">
        <v>56820020110001</v>
      </c>
      <c r="T204" s="40" t="s">
        <v>351</v>
      </c>
      <c r="U204" s="40" t="s">
        <v>3565</v>
      </c>
    </row>
    <row r="205" spans="2:21" ht="22.5">
      <c r="B205" s="16" t="s">
        <v>442</v>
      </c>
      <c r="C205" s="16" t="s">
        <v>443</v>
      </c>
      <c r="D205" s="17" t="s">
        <v>444</v>
      </c>
      <c r="E205" s="13">
        <v>0</v>
      </c>
      <c r="F205" s="13">
        <v>0.7</v>
      </c>
      <c r="G205" s="13">
        <f t="shared" si="15"/>
        <v>0.7</v>
      </c>
      <c r="H205" s="27"/>
      <c r="I205" s="3" t="s">
        <v>22</v>
      </c>
      <c r="J205" s="6"/>
      <c r="K205" s="6"/>
      <c r="L205" s="6"/>
      <c r="M205" s="6"/>
      <c r="N205" s="6"/>
      <c r="O205" s="6"/>
      <c r="P205" s="6"/>
      <c r="Q205" s="14"/>
      <c r="R205" s="27"/>
      <c r="S205" s="68">
        <v>56820030020002</v>
      </c>
      <c r="T205" s="482" t="s">
        <v>351</v>
      </c>
      <c r="U205" s="40" t="s">
        <v>3565</v>
      </c>
    </row>
    <row r="206" spans="2:21" ht="22.5">
      <c r="B206" s="16" t="s">
        <v>445</v>
      </c>
      <c r="C206" s="4" t="s">
        <v>446</v>
      </c>
      <c r="D206" s="8" t="s">
        <v>447</v>
      </c>
      <c r="E206" s="38">
        <v>0</v>
      </c>
      <c r="F206" s="38">
        <v>1.48</v>
      </c>
      <c r="G206" s="38">
        <f>F206-E206</f>
        <v>1.48</v>
      </c>
      <c r="H206" s="27"/>
      <c r="I206" s="2" t="s">
        <v>42</v>
      </c>
      <c r="J206" s="2"/>
      <c r="K206" s="2"/>
      <c r="L206" s="2"/>
      <c r="M206" s="2"/>
      <c r="N206" s="2"/>
      <c r="O206" s="2"/>
      <c r="P206" s="2"/>
      <c r="Q206" s="2"/>
      <c r="R206" s="27"/>
      <c r="S206" s="33">
        <v>56820110326</v>
      </c>
      <c r="T206" s="482" t="s">
        <v>351</v>
      </c>
      <c r="U206" s="482">
        <v>2027</v>
      </c>
    </row>
    <row r="207" spans="2:21" ht="22.5">
      <c r="B207" s="16" t="s">
        <v>448</v>
      </c>
      <c r="C207" s="4" t="s">
        <v>449</v>
      </c>
      <c r="D207" s="8" t="s">
        <v>450</v>
      </c>
      <c r="E207" s="9">
        <v>0</v>
      </c>
      <c r="F207" s="9">
        <v>0.8</v>
      </c>
      <c r="G207" s="9">
        <f t="shared" ref="G207:G221" si="16">F207-E207</f>
        <v>0.8</v>
      </c>
      <c r="H207" s="27"/>
      <c r="I207" s="2" t="s">
        <v>22</v>
      </c>
      <c r="J207" s="10"/>
      <c r="K207" s="10"/>
      <c r="L207" s="10"/>
      <c r="M207" s="10"/>
      <c r="N207" s="10"/>
      <c r="O207" s="10"/>
      <c r="P207" s="10"/>
      <c r="Q207" s="10"/>
      <c r="R207" s="27"/>
      <c r="S207" s="36">
        <v>56820080464</v>
      </c>
      <c r="T207" s="482" t="s">
        <v>351</v>
      </c>
      <c r="U207" s="482">
        <v>2027</v>
      </c>
    </row>
    <row r="208" spans="2:21" ht="22.5">
      <c r="B208" s="16" t="s">
        <v>451</v>
      </c>
      <c r="C208" s="4" t="s">
        <v>452</v>
      </c>
      <c r="D208" s="17" t="s">
        <v>453</v>
      </c>
      <c r="E208" s="13">
        <v>0</v>
      </c>
      <c r="F208" s="13">
        <v>1</v>
      </c>
      <c r="G208" s="13">
        <f t="shared" si="16"/>
        <v>1</v>
      </c>
      <c r="H208" s="27"/>
      <c r="I208" s="3" t="s">
        <v>42</v>
      </c>
      <c r="J208" s="6"/>
      <c r="K208" s="6"/>
      <c r="L208" s="6"/>
      <c r="M208" s="6"/>
      <c r="N208" s="6"/>
      <c r="O208" s="6"/>
      <c r="P208" s="6"/>
      <c r="Q208" s="14"/>
      <c r="R208" s="27"/>
      <c r="S208" s="36">
        <v>56820070087</v>
      </c>
      <c r="T208" s="482" t="s">
        <v>351</v>
      </c>
      <c r="U208" s="482">
        <v>2027</v>
      </c>
    </row>
    <row r="209" spans="2:21" ht="22.5">
      <c r="B209" s="16" t="s">
        <v>454</v>
      </c>
      <c r="C209" s="4" t="s">
        <v>455</v>
      </c>
      <c r="D209" s="17" t="s">
        <v>456</v>
      </c>
      <c r="E209" s="13">
        <v>0</v>
      </c>
      <c r="F209" s="13">
        <v>0.7</v>
      </c>
      <c r="G209" s="13">
        <f t="shared" si="16"/>
        <v>0.7</v>
      </c>
      <c r="H209" s="27"/>
      <c r="I209" s="3" t="s">
        <v>42</v>
      </c>
      <c r="J209" s="6"/>
      <c r="K209" s="6"/>
      <c r="L209" s="6"/>
      <c r="M209" s="6"/>
      <c r="N209" s="6"/>
      <c r="O209" s="6"/>
      <c r="P209" s="6"/>
      <c r="Q209" s="14"/>
      <c r="R209" s="27"/>
      <c r="S209" s="36">
        <v>56820110304</v>
      </c>
      <c r="T209" s="482" t="s">
        <v>351</v>
      </c>
      <c r="U209" s="482">
        <v>2027</v>
      </c>
    </row>
    <row r="210" spans="2:21" ht="22.5">
      <c r="B210" s="16" t="s">
        <v>457</v>
      </c>
      <c r="C210" s="4" t="s">
        <v>458</v>
      </c>
      <c r="D210" s="17" t="s">
        <v>459</v>
      </c>
      <c r="E210" s="13">
        <v>0</v>
      </c>
      <c r="F210" s="13">
        <v>1.4</v>
      </c>
      <c r="G210" s="13">
        <f t="shared" si="16"/>
        <v>1.4</v>
      </c>
      <c r="H210" s="27"/>
      <c r="I210" s="3" t="s">
        <v>22</v>
      </c>
      <c r="J210" s="6"/>
      <c r="K210" s="6"/>
      <c r="L210" s="6"/>
      <c r="M210" s="6"/>
      <c r="N210" s="6"/>
      <c r="O210" s="6"/>
      <c r="P210" s="6"/>
      <c r="Q210" s="14"/>
      <c r="R210" s="27"/>
      <c r="S210" s="36">
        <v>56820120120</v>
      </c>
      <c r="T210" s="482" t="s">
        <v>351</v>
      </c>
      <c r="U210" s="482">
        <v>2027</v>
      </c>
    </row>
    <row r="211" spans="2:21" ht="22.5">
      <c r="B211" s="16" t="s">
        <v>460</v>
      </c>
      <c r="C211" s="4" t="s">
        <v>461</v>
      </c>
      <c r="D211" s="17" t="s">
        <v>462</v>
      </c>
      <c r="E211" s="28">
        <v>0</v>
      </c>
      <c r="F211" s="13">
        <v>0.56000000000000005</v>
      </c>
      <c r="G211" s="13">
        <f t="shared" si="16"/>
        <v>0.56000000000000005</v>
      </c>
      <c r="H211" s="27"/>
      <c r="I211" s="3" t="s">
        <v>42</v>
      </c>
      <c r="J211" s="3"/>
      <c r="K211" s="3"/>
      <c r="L211" s="3"/>
      <c r="M211" s="3"/>
      <c r="N211" s="3"/>
      <c r="O211" s="3"/>
      <c r="P211" s="3"/>
      <c r="Q211" s="3"/>
      <c r="R211" s="27"/>
      <c r="S211" s="55">
        <v>56820080524001</v>
      </c>
      <c r="T211" s="482" t="s">
        <v>351</v>
      </c>
      <c r="U211" s="482" t="s">
        <v>3563</v>
      </c>
    </row>
    <row r="212" spans="2:21" ht="22.5">
      <c r="B212" s="16" t="s">
        <v>463</v>
      </c>
      <c r="C212" s="4" t="s">
        <v>464</v>
      </c>
      <c r="D212" s="17" t="s">
        <v>465</v>
      </c>
      <c r="E212" s="13">
        <v>0</v>
      </c>
      <c r="F212" s="13">
        <v>0.3</v>
      </c>
      <c r="G212" s="13">
        <f t="shared" si="16"/>
        <v>0.3</v>
      </c>
      <c r="H212" s="27"/>
      <c r="I212" s="3" t="s">
        <v>22</v>
      </c>
      <c r="J212" s="6"/>
      <c r="K212" s="6"/>
      <c r="L212" s="6"/>
      <c r="M212" s="6"/>
      <c r="N212" s="6"/>
      <c r="O212" s="6"/>
      <c r="P212" s="6"/>
      <c r="Q212" s="14"/>
      <c r="R212" s="27"/>
      <c r="S212" s="36">
        <v>56820040251</v>
      </c>
      <c r="T212" s="482" t="s">
        <v>351</v>
      </c>
      <c r="U212" s="482">
        <v>2027</v>
      </c>
    </row>
    <row r="213" spans="2:21" ht="22.5">
      <c r="B213" s="16" t="s">
        <v>466</v>
      </c>
      <c r="C213" s="4" t="s">
        <v>467</v>
      </c>
      <c r="D213" s="17" t="s">
        <v>468</v>
      </c>
      <c r="E213" s="13">
        <v>0</v>
      </c>
      <c r="F213" s="13">
        <v>0.3</v>
      </c>
      <c r="G213" s="13">
        <f t="shared" si="16"/>
        <v>0.3</v>
      </c>
      <c r="H213" s="27"/>
      <c r="I213" s="3" t="s">
        <v>42</v>
      </c>
      <c r="J213" s="6"/>
      <c r="K213" s="6"/>
      <c r="L213" s="6"/>
      <c r="M213" s="6"/>
      <c r="N213" s="6"/>
      <c r="O213" s="6"/>
      <c r="P213" s="6"/>
      <c r="Q213" s="14"/>
      <c r="R213" s="27"/>
      <c r="S213" s="36">
        <v>56820040254</v>
      </c>
      <c r="T213" s="482" t="s">
        <v>351</v>
      </c>
      <c r="U213" s="482">
        <v>2027</v>
      </c>
    </row>
    <row r="214" spans="2:21" ht="22.5">
      <c r="B214" s="16" t="s">
        <v>469</v>
      </c>
      <c r="C214" s="4" t="s">
        <v>470</v>
      </c>
      <c r="D214" s="17" t="s">
        <v>471</v>
      </c>
      <c r="E214" s="13">
        <v>0</v>
      </c>
      <c r="F214" s="13">
        <v>0.62</v>
      </c>
      <c r="G214" s="13">
        <f t="shared" si="16"/>
        <v>0.62</v>
      </c>
      <c r="H214" s="27"/>
      <c r="I214" s="3" t="s">
        <v>42</v>
      </c>
      <c r="J214" s="6"/>
      <c r="K214" s="6"/>
      <c r="L214" s="6"/>
      <c r="M214" s="6"/>
      <c r="N214" s="6"/>
      <c r="O214" s="6"/>
      <c r="P214" s="6"/>
      <c r="Q214" s="14"/>
      <c r="R214" s="27"/>
      <c r="S214" s="36">
        <v>56820010124</v>
      </c>
      <c r="T214" s="482" t="s">
        <v>351</v>
      </c>
      <c r="U214" s="482">
        <v>2027</v>
      </c>
    </row>
    <row r="215" spans="2:21" ht="22.5">
      <c r="B215" s="16" t="s">
        <v>472</v>
      </c>
      <c r="C215" s="4" t="s">
        <v>473</v>
      </c>
      <c r="D215" s="17" t="s">
        <v>474</v>
      </c>
      <c r="E215" s="13">
        <v>0</v>
      </c>
      <c r="F215" s="13">
        <v>0.21</v>
      </c>
      <c r="G215" s="13">
        <f t="shared" si="16"/>
        <v>0.21</v>
      </c>
      <c r="H215" s="27"/>
      <c r="I215" s="3" t="s">
        <v>22</v>
      </c>
      <c r="J215" s="6"/>
      <c r="K215" s="6"/>
      <c r="L215" s="6"/>
      <c r="M215" s="6"/>
      <c r="N215" s="6"/>
      <c r="O215" s="6"/>
      <c r="P215" s="6"/>
      <c r="Q215" s="14"/>
      <c r="R215" s="27"/>
      <c r="S215" s="36">
        <v>56820080526</v>
      </c>
      <c r="T215" s="482" t="s">
        <v>351</v>
      </c>
      <c r="U215" s="482">
        <v>2027</v>
      </c>
    </row>
    <row r="216" spans="2:21" ht="22.5">
      <c r="B216" s="16" t="s">
        <v>475</v>
      </c>
      <c r="C216" s="4" t="s">
        <v>476</v>
      </c>
      <c r="D216" s="17" t="s">
        <v>477</v>
      </c>
      <c r="E216" s="13">
        <v>0</v>
      </c>
      <c r="F216" s="13">
        <v>0.76</v>
      </c>
      <c r="G216" s="13">
        <f t="shared" si="16"/>
        <v>0.76</v>
      </c>
      <c r="H216" s="27"/>
      <c r="I216" s="3" t="s">
        <v>22</v>
      </c>
      <c r="J216" s="6"/>
      <c r="K216" s="6"/>
      <c r="L216" s="6"/>
      <c r="M216" s="6"/>
      <c r="N216" s="6"/>
      <c r="O216" s="6"/>
      <c r="P216" s="6"/>
      <c r="Q216" s="14"/>
      <c r="R216" s="27"/>
      <c r="S216" s="36">
        <v>56820110311</v>
      </c>
      <c r="T216" s="482" t="s">
        <v>351</v>
      </c>
      <c r="U216" s="482">
        <v>2027</v>
      </c>
    </row>
    <row r="217" spans="2:21" ht="22.5">
      <c r="B217" s="16" t="s">
        <v>478</v>
      </c>
      <c r="C217" s="4" t="s">
        <v>479</v>
      </c>
      <c r="D217" s="17" t="s">
        <v>480</v>
      </c>
      <c r="E217" s="13">
        <v>0</v>
      </c>
      <c r="F217" s="13">
        <v>0.44</v>
      </c>
      <c r="G217" s="13">
        <f t="shared" si="16"/>
        <v>0.44</v>
      </c>
      <c r="H217" s="27"/>
      <c r="I217" s="3" t="s">
        <v>22</v>
      </c>
      <c r="J217" s="6"/>
      <c r="K217" s="6"/>
      <c r="L217" s="6"/>
      <c r="M217" s="6"/>
      <c r="N217" s="6"/>
      <c r="O217" s="6"/>
      <c r="P217" s="6"/>
      <c r="Q217" s="14"/>
      <c r="R217" s="27"/>
      <c r="S217" s="36">
        <v>56820110327</v>
      </c>
      <c r="T217" s="482" t="s">
        <v>351</v>
      </c>
      <c r="U217" s="482">
        <v>2027</v>
      </c>
    </row>
    <row r="218" spans="2:21" ht="22.5">
      <c r="B218" s="16" t="s">
        <v>481</v>
      </c>
      <c r="C218" s="4" t="s">
        <v>482</v>
      </c>
      <c r="D218" s="17" t="s">
        <v>483</v>
      </c>
      <c r="E218" s="13">
        <v>0</v>
      </c>
      <c r="F218" s="13">
        <v>1.08</v>
      </c>
      <c r="G218" s="13">
        <f t="shared" si="16"/>
        <v>1.08</v>
      </c>
      <c r="H218" s="27"/>
      <c r="I218" s="3" t="s">
        <v>42</v>
      </c>
      <c r="J218" s="6"/>
      <c r="K218" s="6"/>
      <c r="L218" s="6"/>
      <c r="M218" s="6"/>
      <c r="N218" s="6"/>
      <c r="O218" s="6"/>
      <c r="P218" s="6"/>
      <c r="Q218" s="14"/>
      <c r="R218" s="27"/>
      <c r="S218" s="36">
        <v>56820110309</v>
      </c>
      <c r="T218" s="482" t="s">
        <v>351</v>
      </c>
      <c r="U218" s="482">
        <v>2027</v>
      </c>
    </row>
    <row r="219" spans="2:21" ht="22.5">
      <c r="B219" s="16" t="s">
        <v>484</v>
      </c>
      <c r="C219" s="4" t="s">
        <v>485</v>
      </c>
      <c r="D219" s="17" t="s">
        <v>486</v>
      </c>
      <c r="E219" s="13">
        <v>0</v>
      </c>
      <c r="F219" s="13">
        <v>0.3</v>
      </c>
      <c r="G219" s="13">
        <f t="shared" si="16"/>
        <v>0.3</v>
      </c>
      <c r="H219" s="27"/>
      <c r="I219" s="3" t="s">
        <v>42</v>
      </c>
      <c r="J219" s="6"/>
      <c r="K219" s="6"/>
      <c r="L219" s="6"/>
      <c r="M219" s="6"/>
      <c r="N219" s="6"/>
      <c r="O219" s="6"/>
      <c r="P219" s="6"/>
      <c r="Q219" s="14"/>
      <c r="R219" s="27"/>
      <c r="S219" s="36">
        <v>56820110335</v>
      </c>
      <c r="T219" s="482" t="s">
        <v>351</v>
      </c>
      <c r="U219" s="482">
        <v>2027</v>
      </c>
    </row>
    <row r="220" spans="2:21" ht="22.5">
      <c r="B220" s="16" t="s">
        <v>487</v>
      </c>
      <c r="C220" s="4" t="s">
        <v>488</v>
      </c>
      <c r="D220" s="17" t="s">
        <v>489</v>
      </c>
      <c r="E220" s="13">
        <v>0</v>
      </c>
      <c r="F220" s="13">
        <v>1.58</v>
      </c>
      <c r="G220" s="13">
        <f t="shared" si="16"/>
        <v>1.58</v>
      </c>
      <c r="H220" s="27"/>
      <c r="I220" s="3" t="s">
        <v>42</v>
      </c>
      <c r="J220" s="6"/>
      <c r="K220" s="6"/>
      <c r="L220" s="6"/>
      <c r="M220" s="6"/>
      <c r="N220" s="6"/>
      <c r="O220" s="6"/>
      <c r="P220" s="6"/>
      <c r="Q220" s="14"/>
      <c r="R220" s="27"/>
      <c r="S220" s="36">
        <v>56820120121</v>
      </c>
      <c r="T220" s="482" t="s">
        <v>351</v>
      </c>
      <c r="U220" s="482">
        <v>2027</v>
      </c>
    </row>
    <row r="221" spans="2:21" ht="28.5" customHeight="1">
      <c r="B221" s="2" t="s">
        <v>490</v>
      </c>
      <c r="C221" s="7" t="s">
        <v>491</v>
      </c>
      <c r="D221" s="8" t="s">
        <v>492</v>
      </c>
      <c r="E221" s="9">
        <v>0</v>
      </c>
      <c r="F221" s="9">
        <v>0.75</v>
      </c>
      <c r="G221" s="9">
        <f t="shared" si="16"/>
        <v>0.75</v>
      </c>
      <c r="H221" s="27"/>
      <c r="I221" s="2" t="s">
        <v>22</v>
      </c>
      <c r="J221" s="2" t="s">
        <v>3591</v>
      </c>
      <c r="K221" s="10">
        <v>0.4</v>
      </c>
      <c r="L221" s="2" t="s">
        <v>532</v>
      </c>
      <c r="M221" s="65">
        <v>10</v>
      </c>
      <c r="N221" s="82">
        <v>62</v>
      </c>
      <c r="O221" s="10"/>
      <c r="P221" s="10" t="s">
        <v>253</v>
      </c>
      <c r="Q221" s="83"/>
      <c r="R221" s="27"/>
      <c r="S221" s="76">
        <v>56820040253</v>
      </c>
      <c r="T221" s="482" t="s">
        <v>351</v>
      </c>
      <c r="U221" s="482">
        <v>2027</v>
      </c>
    </row>
    <row r="222" spans="2:21" ht="22.5">
      <c r="B222" s="16" t="s">
        <v>493</v>
      </c>
      <c r="C222" s="16" t="s">
        <v>494</v>
      </c>
      <c r="D222" s="8" t="s">
        <v>495</v>
      </c>
      <c r="E222" s="28">
        <v>0</v>
      </c>
      <c r="F222" s="13">
        <v>0.18</v>
      </c>
      <c r="G222" s="13">
        <f t="shared" ref="G222:G236" si="17">F222-E222</f>
        <v>0.18</v>
      </c>
      <c r="H222" s="27"/>
      <c r="I222" s="3" t="s">
        <v>22</v>
      </c>
      <c r="J222" s="3"/>
      <c r="K222" s="3"/>
      <c r="L222" s="3"/>
      <c r="M222" s="3"/>
      <c r="N222" s="3"/>
      <c r="O222" s="3"/>
      <c r="P222" s="3"/>
      <c r="Q222" s="3"/>
      <c r="R222" s="27"/>
      <c r="S222" s="15">
        <v>56820110329</v>
      </c>
      <c r="T222" s="482" t="s">
        <v>351</v>
      </c>
      <c r="U222" s="482">
        <v>2027</v>
      </c>
    </row>
    <row r="223" spans="2:21" ht="22.5">
      <c r="B223" s="16" t="s">
        <v>496</v>
      </c>
      <c r="C223" s="16" t="s">
        <v>497</v>
      </c>
      <c r="D223" s="8" t="s">
        <v>498</v>
      </c>
      <c r="E223" s="9">
        <v>0</v>
      </c>
      <c r="F223" s="9">
        <v>1.65</v>
      </c>
      <c r="G223" s="9">
        <f t="shared" si="17"/>
        <v>1.65</v>
      </c>
      <c r="H223" s="27"/>
      <c r="I223" s="2" t="s">
        <v>42</v>
      </c>
      <c r="J223" s="10"/>
      <c r="K223" s="10"/>
      <c r="L223" s="10"/>
      <c r="M223" s="10"/>
      <c r="N223" s="10"/>
      <c r="O223" s="10"/>
      <c r="P223" s="10"/>
      <c r="Q223" s="10"/>
      <c r="R223" s="27"/>
      <c r="S223" s="69">
        <v>56820010150</v>
      </c>
      <c r="T223" s="482" t="s">
        <v>351</v>
      </c>
      <c r="U223" s="482">
        <v>2027</v>
      </c>
    </row>
    <row r="224" spans="2:21" ht="22.5">
      <c r="B224" s="16" t="s">
        <v>499</v>
      </c>
      <c r="C224" s="16" t="s">
        <v>500</v>
      </c>
      <c r="D224" s="8" t="s">
        <v>501</v>
      </c>
      <c r="E224" s="9">
        <v>0</v>
      </c>
      <c r="F224" s="9">
        <v>0.5</v>
      </c>
      <c r="G224" s="9">
        <f t="shared" si="17"/>
        <v>0.5</v>
      </c>
      <c r="H224" s="27"/>
      <c r="I224" s="2" t="s">
        <v>42</v>
      </c>
      <c r="J224" s="10"/>
      <c r="K224" s="10"/>
      <c r="L224" s="10"/>
      <c r="M224" s="10"/>
      <c r="N224" s="10"/>
      <c r="O224" s="10"/>
      <c r="P224" s="10"/>
      <c r="Q224" s="10"/>
      <c r="R224" s="27"/>
      <c r="S224" s="67">
        <v>56820030088001</v>
      </c>
      <c r="T224" s="482" t="s">
        <v>351</v>
      </c>
      <c r="U224" s="482" t="s">
        <v>3563</v>
      </c>
    </row>
    <row r="225" spans="1:21" ht="22.5">
      <c r="B225" s="16" t="s">
        <v>502</v>
      </c>
      <c r="C225" s="16" t="s">
        <v>503</v>
      </c>
      <c r="D225" s="8" t="s">
        <v>504</v>
      </c>
      <c r="E225" s="9">
        <v>0</v>
      </c>
      <c r="F225" s="9">
        <v>0.8</v>
      </c>
      <c r="G225" s="9">
        <f t="shared" si="17"/>
        <v>0.8</v>
      </c>
      <c r="H225" s="27"/>
      <c r="I225" s="2" t="s">
        <v>42</v>
      </c>
      <c r="J225" s="2"/>
      <c r="K225" s="2"/>
      <c r="L225" s="2"/>
      <c r="M225" s="2"/>
      <c r="N225" s="2"/>
      <c r="O225" s="2"/>
      <c r="P225" s="2"/>
      <c r="Q225" s="2"/>
      <c r="R225" s="27"/>
      <c r="S225" s="69">
        <v>56820090101</v>
      </c>
      <c r="T225" s="482" t="s">
        <v>351</v>
      </c>
      <c r="U225" s="482">
        <v>2027</v>
      </c>
    </row>
    <row r="226" spans="1:21" ht="22.5">
      <c r="B226" s="16" t="s">
        <v>505</v>
      </c>
      <c r="C226" s="16" t="s">
        <v>506</v>
      </c>
      <c r="D226" s="80" t="s">
        <v>507</v>
      </c>
      <c r="E226" s="28">
        <v>0</v>
      </c>
      <c r="F226" s="13">
        <v>0.24</v>
      </c>
      <c r="G226" s="13">
        <f t="shared" si="17"/>
        <v>0.24</v>
      </c>
      <c r="H226" s="27"/>
      <c r="I226" s="3" t="s">
        <v>22</v>
      </c>
      <c r="J226" s="3"/>
      <c r="K226" s="3"/>
      <c r="L226" s="3"/>
      <c r="M226" s="3"/>
      <c r="N226" s="3"/>
      <c r="O226" s="3"/>
      <c r="P226" s="3"/>
      <c r="Q226" s="3"/>
      <c r="R226" s="27"/>
      <c r="S226" s="84">
        <v>56820080361010</v>
      </c>
      <c r="T226" s="482" t="s">
        <v>351</v>
      </c>
      <c r="U226" s="482" t="s">
        <v>3563</v>
      </c>
    </row>
    <row r="227" spans="1:21">
      <c r="B227" s="685" t="s">
        <v>508</v>
      </c>
      <c r="C227" s="726" t="s">
        <v>509</v>
      </c>
      <c r="D227" s="776" t="s">
        <v>510</v>
      </c>
      <c r="E227" s="28">
        <v>0</v>
      </c>
      <c r="F227" s="13">
        <v>0.2</v>
      </c>
      <c r="G227" s="13">
        <f t="shared" si="17"/>
        <v>0.2</v>
      </c>
      <c r="H227" s="27"/>
      <c r="I227" s="6" t="s">
        <v>32</v>
      </c>
      <c r="J227" s="3"/>
      <c r="K227" s="3"/>
      <c r="L227" s="3"/>
      <c r="M227" s="3"/>
      <c r="N227" s="3"/>
      <c r="O227" s="3"/>
      <c r="P227" s="3"/>
      <c r="Q227" s="3"/>
      <c r="R227" s="27"/>
      <c r="S227" s="774">
        <v>56820080358008</v>
      </c>
      <c r="T227" s="704" t="s">
        <v>351</v>
      </c>
      <c r="U227" s="704" t="s">
        <v>3563</v>
      </c>
    </row>
    <row r="228" spans="1:21" ht="22.5">
      <c r="B228" s="737"/>
      <c r="C228" s="732"/>
      <c r="D228" s="733"/>
      <c r="E228" s="28">
        <v>0.2</v>
      </c>
      <c r="F228" s="13">
        <v>0.4</v>
      </c>
      <c r="G228" s="13">
        <f t="shared" si="17"/>
        <v>0.2</v>
      </c>
      <c r="H228" s="27"/>
      <c r="I228" s="3" t="s">
        <v>42</v>
      </c>
      <c r="J228" s="3"/>
      <c r="K228" s="3"/>
      <c r="L228" s="3"/>
      <c r="M228" s="3"/>
      <c r="N228" s="3"/>
      <c r="O228" s="3"/>
      <c r="P228" s="3"/>
      <c r="Q228" s="3"/>
      <c r="R228" s="27"/>
      <c r="S228" s="764"/>
      <c r="T228" s="680"/>
      <c r="U228" s="680"/>
    </row>
    <row r="229" spans="1:21" ht="22.5">
      <c r="B229" s="16" t="s">
        <v>511</v>
      </c>
      <c r="C229" s="16" t="s">
        <v>512</v>
      </c>
      <c r="D229" s="80" t="s">
        <v>513</v>
      </c>
      <c r="E229" s="28">
        <v>0</v>
      </c>
      <c r="F229" s="13">
        <v>0.28000000000000003</v>
      </c>
      <c r="G229" s="13">
        <f t="shared" si="17"/>
        <v>0.28000000000000003</v>
      </c>
      <c r="H229" s="27"/>
      <c r="I229" s="3" t="s">
        <v>22</v>
      </c>
      <c r="J229" s="3"/>
      <c r="K229" s="3"/>
      <c r="L229" s="3"/>
      <c r="M229" s="3"/>
      <c r="N229" s="3"/>
      <c r="O229" s="3"/>
      <c r="P229" s="3"/>
      <c r="Q229" s="3"/>
      <c r="R229" s="27"/>
      <c r="S229" s="15">
        <v>56820080012</v>
      </c>
      <c r="T229" s="483" t="s">
        <v>351</v>
      </c>
      <c r="U229" s="483">
        <v>2027</v>
      </c>
    </row>
    <row r="230" spans="1:21" ht="22.5">
      <c r="B230" s="685" t="s">
        <v>514</v>
      </c>
      <c r="C230" s="726" t="s">
        <v>515</v>
      </c>
      <c r="D230" s="776" t="s">
        <v>516</v>
      </c>
      <c r="E230" s="28">
        <v>0</v>
      </c>
      <c r="F230" s="13">
        <v>0.18</v>
      </c>
      <c r="G230" s="13">
        <f t="shared" si="17"/>
        <v>0.18</v>
      </c>
      <c r="H230" s="27"/>
      <c r="I230" s="3" t="s">
        <v>22</v>
      </c>
      <c r="J230" s="3"/>
      <c r="K230" s="3"/>
      <c r="L230" s="3"/>
      <c r="M230" s="3"/>
      <c r="N230" s="3"/>
      <c r="O230" s="3"/>
      <c r="P230" s="3"/>
      <c r="Q230" s="3"/>
      <c r="R230" s="27"/>
      <c r="S230" s="763">
        <v>56820080361</v>
      </c>
      <c r="T230" s="704" t="s">
        <v>351</v>
      </c>
      <c r="U230" s="704">
        <v>2027</v>
      </c>
    </row>
    <row r="231" spans="1:21" ht="22.5">
      <c r="B231" s="737"/>
      <c r="C231" s="732"/>
      <c r="D231" s="733"/>
      <c r="E231" s="28">
        <v>0.18</v>
      </c>
      <c r="F231" s="13">
        <v>0.45</v>
      </c>
      <c r="G231" s="13">
        <f t="shared" si="17"/>
        <v>0.27</v>
      </c>
      <c r="H231" s="27"/>
      <c r="I231" s="3" t="s">
        <v>42</v>
      </c>
      <c r="J231" s="3"/>
      <c r="K231" s="3"/>
      <c r="L231" s="3"/>
      <c r="M231" s="3"/>
      <c r="N231" s="3"/>
      <c r="O231" s="3"/>
      <c r="P231" s="3"/>
      <c r="Q231" s="3"/>
      <c r="R231" s="27"/>
      <c r="S231" s="764"/>
      <c r="T231" s="680"/>
      <c r="U231" s="680"/>
    </row>
    <row r="232" spans="1:21">
      <c r="B232" s="16" t="s">
        <v>517</v>
      </c>
      <c r="C232" s="16" t="s">
        <v>518</v>
      </c>
      <c r="D232" s="80" t="s">
        <v>519</v>
      </c>
      <c r="E232" s="28">
        <v>0</v>
      </c>
      <c r="F232" s="13">
        <v>0.32200000000000001</v>
      </c>
      <c r="G232" s="13">
        <f t="shared" si="17"/>
        <v>0.32200000000000001</v>
      </c>
      <c r="H232" s="27"/>
      <c r="I232" s="3" t="s">
        <v>32</v>
      </c>
      <c r="J232" s="3"/>
      <c r="K232" s="3"/>
      <c r="L232" s="3"/>
      <c r="M232" s="3"/>
      <c r="N232" s="3"/>
      <c r="O232" s="3"/>
      <c r="P232" s="3"/>
      <c r="Q232" s="3"/>
      <c r="R232" s="27"/>
      <c r="S232" s="84">
        <v>56820080498001</v>
      </c>
      <c r="T232" s="483" t="s">
        <v>351</v>
      </c>
      <c r="U232" s="483" t="s">
        <v>3563</v>
      </c>
    </row>
    <row r="233" spans="1:21">
      <c r="B233" s="16" t="s">
        <v>520</v>
      </c>
      <c r="C233" s="16" t="s">
        <v>521</v>
      </c>
      <c r="D233" s="80" t="s">
        <v>522</v>
      </c>
      <c r="E233" s="28">
        <v>0</v>
      </c>
      <c r="F233" s="13">
        <v>0.63</v>
      </c>
      <c r="G233" s="13">
        <f t="shared" si="17"/>
        <v>0.63</v>
      </c>
      <c r="H233" s="27"/>
      <c r="I233" s="3" t="s">
        <v>32</v>
      </c>
      <c r="J233" s="3"/>
      <c r="K233" s="3"/>
      <c r="L233" s="3"/>
      <c r="M233" s="3"/>
      <c r="N233" s="3"/>
      <c r="O233" s="3"/>
      <c r="P233" s="3"/>
      <c r="Q233" s="3"/>
      <c r="R233" s="27"/>
      <c r="S233" s="84">
        <v>56820080501001</v>
      </c>
      <c r="T233" s="483" t="s">
        <v>351</v>
      </c>
      <c r="U233" s="483" t="s">
        <v>3563</v>
      </c>
    </row>
    <row r="234" spans="1:21">
      <c r="B234" s="16" t="s">
        <v>523</v>
      </c>
      <c r="C234" s="16" t="s">
        <v>524</v>
      </c>
      <c r="D234" s="80" t="s">
        <v>525</v>
      </c>
      <c r="E234" s="28">
        <v>0</v>
      </c>
      <c r="F234" s="13">
        <v>0.62</v>
      </c>
      <c r="G234" s="13">
        <f t="shared" si="17"/>
        <v>0.62</v>
      </c>
      <c r="H234" s="27"/>
      <c r="I234" s="3" t="s">
        <v>32</v>
      </c>
      <c r="J234" s="3"/>
      <c r="K234" s="3"/>
      <c r="L234" s="3"/>
      <c r="M234" s="3"/>
      <c r="N234" s="3"/>
      <c r="O234" s="3"/>
      <c r="P234" s="3"/>
      <c r="Q234" s="3"/>
      <c r="R234" s="27"/>
      <c r="S234" s="84">
        <v>56820080421002</v>
      </c>
      <c r="T234" s="483" t="s">
        <v>351</v>
      </c>
      <c r="U234" s="483" t="s">
        <v>3563</v>
      </c>
    </row>
    <row r="235" spans="1:21" ht="22.5">
      <c r="B235" s="16" t="s">
        <v>526</v>
      </c>
      <c r="C235" s="16" t="s">
        <v>527</v>
      </c>
      <c r="D235" s="80" t="s">
        <v>528</v>
      </c>
      <c r="E235" s="28">
        <v>0</v>
      </c>
      <c r="F235" s="13">
        <v>0.1</v>
      </c>
      <c r="G235" s="13">
        <f t="shared" si="17"/>
        <v>0.1</v>
      </c>
      <c r="H235" s="27"/>
      <c r="I235" s="3" t="s">
        <v>22</v>
      </c>
      <c r="J235" s="3"/>
      <c r="K235" s="3"/>
      <c r="L235" s="3"/>
      <c r="M235" s="3"/>
      <c r="N235" s="3"/>
      <c r="O235" s="3"/>
      <c r="P235" s="3"/>
      <c r="Q235" s="3"/>
      <c r="R235" s="27"/>
      <c r="S235" s="15">
        <v>56820080499</v>
      </c>
      <c r="T235" s="483" t="s">
        <v>351</v>
      </c>
      <c r="U235" s="483">
        <v>2027</v>
      </c>
    </row>
    <row r="236" spans="1:21">
      <c r="B236" s="685" t="s">
        <v>529</v>
      </c>
      <c r="C236" s="726" t="s">
        <v>530</v>
      </c>
      <c r="D236" s="776" t="s">
        <v>531</v>
      </c>
      <c r="E236" s="28">
        <v>0</v>
      </c>
      <c r="F236" s="13">
        <v>0.28000000000000003</v>
      </c>
      <c r="G236" s="13">
        <f t="shared" si="17"/>
        <v>0.28000000000000003</v>
      </c>
      <c r="H236" s="27"/>
      <c r="I236" s="3" t="s">
        <v>32</v>
      </c>
      <c r="J236" s="3"/>
      <c r="K236" s="3"/>
      <c r="L236" s="3"/>
      <c r="M236" s="3"/>
      <c r="N236" s="3"/>
      <c r="O236" s="3"/>
      <c r="P236" s="3"/>
      <c r="Q236" s="3"/>
      <c r="R236" s="27"/>
      <c r="S236" s="775">
        <v>56820040131015</v>
      </c>
      <c r="T236" s="705" t="s">
        <v>351</v>
      </c>
      <c r="U236" s="705" t="s">
        <v>3563</v>
      </c>
    </row>
    <row r="237" spans="1:21" ht="22.5">
      <c r="B237" s="738"/>
      <c r="C237" s="739"/>
      <c r="D237" s="740"/>
      <c r="E237" s="30">
        <v>0.28000000000000003</v>
      </c>
      <c r="F237" s="9">
        <v>0.33</v>
      </c>
      <c r="G237" s="9">
        <f>F237-E237</f>
        <v>4.9999999999999989E-2</v>
      </c>
      <c r="H237" s="87"/>
      <c r="I237" s="2" t="s">
        <v>22</v>
      </c>
      <c r="J237" s="2"/>
      <c r="K237" s="2"/>
      <c r="L237" s="2"/>
      <c r="M237" s="2"/>
      <c r="N237" s="2"/>
      <c r="O237" s="2"/>
      <c r="P237" s="2"/>
      <c r="Q237" s="2"/>
      <c r="R237" s="87"/>
      <c r="S237" s="738"/>
      <c r="T237" s="697"/>
      <c r="U237" s="697"/>
    </row>
    <row r="238" spans="1:21">
      <c r="B238" s="88"/>
      <c r="C238" s="89"/>
      <c r="D238" s="90" t="s">
        <v>624</v>
      </c>
      <c r="E238" s="13">
        <v>0</v>
      </c>
      <c r="F238" s="13">
        <v>1.5920000000000001</v>
      </c>
      <c r="G238" s="13">
        <f>F238-E238</f>
        <v>1.5920000000000001</v>
      </c>
      <c r="H238" s="27"/>
      <c r="I238" s="3" t="s">
        <v>32</v>
      </c>
      <c r="J238" s="27"/>
      <c r="K238" s="27"/>
      <c r="L238" s="27"/>
      <c r="M238" s="27"/>
      <c r="N238" s="27"/>
      <c r="O238" s="27"/>
      <c r="P238" s="27"/>
      <c r="Q238" s="91">
        <v>3821</v>
      </c>
      <c r="R238" s="582">
        <v>1592</v>
      </c>
      <c r="S238" s="81">
        <v>56820080361011</v>
      </c>
      <c r="T238" s="457" t="s">
        <v>351</v>
      </c>
      <c r="U238" s="457" t="s">
        <v>3563</v>
      </c>
    </row>
    <row r="240" spans="1:21">
      <c r="A240" s="61"/>
      <c r="B240" s="748" t="s">
        <v>621</v>
      </c>
      <c r="C240" s="746"/>
      <c r="D240" s="746"/>
      <c r="E240" s="746"/>
      <c r="F240" s="746"/>
      <c r="G240" s="59">
        <f>SUM(G172:G237)</f>
        <v>79.902000000000015</v>
      </c>
      <c r="L240" s="63" t="s">
        <v>141</v>
      </c>
      <c r="M240" s="64">
        <f>SUM(M177:M237)</f>
        <v>28</v>
      </c>
      <c r="N240" s="64">
        <f>SUM(N177:N237)</f>
        <v>190</v>
      </c>
      <c r="P240" s="63" t="s">
        <v>142</v>
      </c>
      <c r="Q240" s="64">
        <f>SUM(Q177:Q238)</f>
        <v>3821</v>
      </c>
      <c r="R240" s="64">
        <f>SUM(R177:R238)</f>
        <v>1592</v>
      </c>
    </row>
    <row r="241" spans="1:21">
      <c r="A241" s="62"/>
      <c r="B241" s="745" t="s">
        <v>138</v>
      </c>
      <c r="C241" s="746"/>
      <c r="D241" s="746"/>
      <c r="E241" s="746"/>
      <c r="F241" s="746"/>
      <c r="G241" s="60">
        <f>SUMIF(I172:I237,"melnais",G172:G237)</f>
        <v>4.532</v>
      </c>
    </row>
    <row r="242" spans="1:21">
      <c r="A242" s="62"/>
      <c r="B242" s="745" t="s">
        <v>139</v>
      </c>
      <c r="C242" s="746"/>
      <c r="D242" s="746"/>
      <c r="E242" s="746"/>
      <c r="F242" s="746"/>
      <c r="G242" s="60">
        <f>SUMIF(I172:I237,"grants (šķembas)",G172:G237)</f>
        <v>63.549999999999983</v>
      </c>
    </row>
    <row r="243" spans="1:21">
      <c r="A243" s="62"/>
      <c r="B243" s="745" t="s">
        <v>140</v>
      </c>
      <c r="C243" s="746"/>
      <c r="D243" s="746"/>
      <c r="E243" s="746"/>
      <c r="F243" s="746"/>
      <c r="G243" s="60">
        <f>SUMIF(I172:I237,"bruģis",G172:G237)</f>
        <v>0</v>
      </c>
    </row>
    <row r="244" spans="1:21">
      <c r="A244" s="62"/>
      <c r="B244" s="745" t="s">
        <v>42</v>
      </c>
      <c r="C244" s="746"/>
      <c r="D244" s="746"/>
      <c r="E244" s="746"/>
      <c r="F244" s="746"/>
      <c r="G244" s="60">
        <f>SUMIF(I172:I237,"bez seguma",G172:G237)</f>
        <v>11.819999999999999</v>
      </c>
    </row>
    <row r="246" spans="1:21">
      <c r="B246" s="72" t="s">
        <v>533</v>
      </c>
    </row>
    <row r="247" spans="1:21" ht="15" customHeight="1">
      <c r="B247" s="693" t="s">
        <v>0</v>
      </c>
      <c r="C247" s="693" t="s">
        <v>1</v>
      </c>
      <c r="D247" s="693"/>
      <c r="E247" s="747" t="s">
        <v>2</v>
      </c>
      <c r="F247" s="747"/>
      <c r="G247" s="747"/>
      <c r="H247" s="747"/>
      <c r="I247" s="747"/>
      <c r="J247" s="747"/>
      <c r="K247" s="747"/>
      <c r="L247" s="747"/>
      <c r="M247" s="747"/>
      <c r="N247" s="747"/>
      <c r="O247" s="747"/>
      <c r="P247" s="747"/>
      <c r="Q247" s="747"/>
      <c r="R247" s="747"/>
      <c r="S247" s="693" t="s">
        <v>3</v>
      </c>
      <c r="T247" s="685" t="s">
        <v>124</v>
      </c>
      <c r="U247" s="693" t="s">
        <v>3562</v>
      </c>
    </row>
    <row r="248" spans="1:21">
      <c r="B248" s="693"/>
      <c r="C248" s="693"/>
      <c r="D248" s="693"/>
      <c r="E248" s="693" t="s">
        <v>4</v>
      </c>
      <c r="F248" s="693"/>
      <c r="G248" s="693"/>
      <c r="H248" s="693"/>
      <c r="I248" s="693"/>
      <c r="J248" s="693" t="s">
        <v>5</v>
      </c>
      <c r="K248" s="693"/>
      <c r="L248" s="693"/>
      <c r="M248" s="693"/>
      <c r="N248" s="693"/>
      <c r="O248" s="693"/>
      <c r="P248" s="693"/>
      <c r="Q248" s="693" t="s">
        <v>55</v>
      </c>
      <c r="R248" s="703"/>
      <c r="S248" s="703"/>
      <c r="T248" s="697"/>
      <c r="U248" s="694"/>
    </row>
    <row r="249" spans="1:21">
      <c r="B249" s="693"/>
      <c r="C249" s="693"/>
      <c r="D249" s="693"/>
      <c r="E249" s="693" t="s">
        <v>6</v>
      </c>
      <c r="F249" s="693"/>
      <c r="G249" s="693" t="s">
        <v>7</v>
      </c>
      <c r="H249" s="693" t="s">
        <v>12</v>
      </c>
      <c r="I249" s="693" t="s">
        <v>8</v>
      </c>
      <c r="J249" s="693" t="s">
        <v>9</v>
      </c>
      <c r="K249" s="693" t="s">
        <v>10</v>
      </c>
      <c r="L249" s="693"/>
      <c r="M249" s="693" t="s">
        <v>11</v>
      </c>
      <c r="N249" s="693" t="s">
        <v>12</v>
      </c>
      <c r="O249" s="693" t="s">
        <v>13</v>
      </c>
      <c r="P249" s="755" t="s">
        <v>14</v>
      </c>
      <c r="Q249" s="693" t="s">
        <v>56</v>
      </c>
      <c r="R249" s="693" t="s">
        <v>11</v>
      </c>
      <c r="S249" s="693" t="s">
        <v>57</v>
      </c>
      <c r="T249" s="697"/>
      <c r="U249" s="694"/>
    </row>
    <row r="250" spans="1:21" ht="58.5" customHeight="1">
      <c r="B250" s="693"/>
      <c r="C250" s="693"/>
      <c r="D250" s="693"/>
      <c r="E250" s="3" t="s">
        <v>15</v>
      </c>
      <c r="F250" s="3" t="s">
        <v>16</v>
      </c>
      <c r="G250" s="693"/>
      <c r="H250" s="693"/>
      <c r="I250" s="693"/>
      <c r="J250" s="693"/>
      <c r="K250" s="3" t="s">
        <v>17</v>
      </c>
      <c r="L250" s="3" t="s">
        <v>18</v>
      </c>
      <c r="M250" s="693"/>
      <c r="N250" s="693"/>
      <c r="O250" s="693"/>
      <c r="P250" s="755"/>
      <c r="Q250" s="703"/>
      <c r="R250" s="703"/>
      <c r="S250" s="693"/>
      <c r="T250" s="680"/>
      <c r="U250" s="694"/>
    </row>
    <row r="251" spans="1:21">
      <c r="B251" s="5">
        <v>1</v>
      </c>
      <c r="C251" s="742">
        <v>2</v>
      </c>
      <c r="D251" s="742"/>
      <c r="E251" s="5">
        <v>3</v>
      </c>
      <c r="F251" s="5">
        <v>4</v>
      </c>
      <c r="G251" s="5">
        <v>5</v>
      </c>
      <c r="H251" s="5">
        <v>6</v>
      </c>
      <c r="I251" s="5">
        <v>7</v>
      </c>
      <c r="J251" s="5">
        <v>8</v>
      </c>
      <c r="K251" s="5">
        <v>9</v>
      </c>
      <c r="L251" s="5">
        <v>10</v>
      </c>
      <c r="M251" s="5">
        <v>11</v>
      </c>
      <c r="N251" s="5">
        <v>12</v>
      </c>
      <c r="O251" s="5">
        <v>13</v>
      </c>
      <c r="P251" s="5">
        <v>14</v>
      </c>
      <c r="Q251" s="5">
        <v>15</v>
      </c>
      <c r="R251" s="5">
        <v>16</v>
      </c>
      <c r="S251" s="5">
        <v>17</v>
      </c>
      <c r="T251" s="5">
        <v>18</v>
      </c>
      <c r="U251" s="5">
        <v>19</v>
      </c>
    </row>
    <row r="252" spans="1:21" ht="22.5">
      <c r="B252" s="2" t="s">
        <v>534</v>
      </c>
      <c r="C252" s="7" t="s">
        <v>535</v>
      </c>
      <c r="D252" s="8" t="s">
        <v>536</v>
      </c>
      <c r="E252" s="66">
        <v>0</v>
      </c>
      <c r="F252" s="66">
        <v>7.74</v>
      </c>
      <c r="G252" s="66">
        <f t="shared" ref="G252:G264" si="18">F252-E252</f>
        <v>7.74</v>
      </c>
      <c r="H252" s="27"/>
      <c r="I252" s="3" t="s">
        <v>22</v>
      </c>
      <c r="J252" s="6"/>
      <c r="K252" s="6"/>
      <c r="L252" s="6"/>
      <c r="M252" s="6"/>
      <c r="N252" s="6"/>
      <c r="O252" s="6"/>
      <c r="P252" s="6"/>
      <c r="Q252" s="6"/>
      <c r="R252" s="27"/>
      <c r="S252" s="36">
        <v>56980010297</v>
      </c>
      <c r="T252" s="6" t="s">
        <v>533</v>
      </c>
      <c r="U252" s="6">
        <v>2027</v>
      </c>
    </row>
    <row r="253" spans="1:21" ht="22.5">
      <c r="B253" s="2" t="s">
        <v>537</v>
      </c>
      <c r="C253" s="7" t="s">
        <v>538</v>
      </c>
      <c r="D253" s="8" t="s">
        <v>539</v>
      </c>
      <c r="E253" s="66">
        <v>0</v>
      </c>
      <c r="F253" s="66">
        <v>8.5399999999999991</v>
      </c>
      <c r="G253" s="66">
        <f t="shared" si="18"/>
        <v>8.5399999999999991</v>
      </c>
      <c r="H253" s="27"/>
      <c r="I253" s="3" t="s">
        <v>22</v>
      </c>
      <c r="J253" s="6"/>
      <c r="K253" s="6"/>
      <c r="L253" s="6"/>
      <c r="M253" s="6"/>
      <c r="N253" s="6"/>
      <c r="O253" s="6"/>
      <c r="P253" s="6"/>
      <c r="Q253" s="6"/>
      <c r="R253" s="27"/>
      <c r="S253" s="36">
        <v>56980050129</v>
      </c>
      <c r="T253" s="6" t="s">
        <v>533</v>
      </c>
      <c r="U253" s="6">
        <v>2027</v>
      </c>
    </row>
    <row r="254" spans="1:21" ht="22.5">
      <c r="B254" s="2" t="s">
        <v>540</v>
      </c>
      <c r="C254" s="7" t="s">
        <v>541</v>
      </c>
      <c r="D254" s="8" t="s">
        <v>542</v>
      </c>
      <c r="E254" s="66">
        <v>0</v>
      </c>
      <c r="F254" s="66">
        <v>5.01</v>
      </c>
      <c r="G254" s="66">
        <f t="shared" si="18"/>
        <v>5.01</v>
      </c>
      <c r="H254" s="27"/>
      <c r="I254" s="3" t="s">
        <v>22</v>
      </c>
      <c r="J254" s="6"/>
      <c r="K254" s="6"/>
      <c r="L254" s="6"/>
      <c r="M254" s="6"/>
      <c r="N254" s="6"/>
      <c r="O254" s="6"/>
      <c r="P254" s="6"/>
      <c r="Q254" s="6"/>
      <c r="R254" s="27"/>
      <c r="S254" s="36">
        <v>56980010298</v>
      </c>
      <c r="T254" s="6" t="s">
        <v>533</v>
      </c>
      <c r="U254" s="6">
        <v>2027</v>
      </c>
    </row>
    <row r="255" spans="1:21" ht="22.5">
      <c r="B255" s="2" t="s">
        <v>543</v>
      </c>
      <c r="C255" s="7" t="s">
        <v>544</v>
      </c>
      <c r="D255" s="8" t="s">
        <v>545</v>
      </c>
      <c r="E255" s="66">
        <v>0</v>
      </c>
      <c r="F255" s="66">
        <v>6.94</v>
      </c>
      <c r="G255" s="66">
        <f t="shared" si="18"/>
        <v>6.94</v>
      </c>
      <c r="H255" s="27"/>
      <c r="I255" s="3" t="s">
        <v>22</v>
      </c>
      <c r="J255" s="6"/>
      <c r="K255" s="6"/>
      <c r="L255" s="6"/>
      <c r="M255" s="6"/>
      <c r="N255" s="6"/>
      <c r="O255" s="6"/>
      <c r="P255" s="6"/>
      <c r="Q255" s="6"/>
      <c r="R255" s="27"/>
      <c r="S255" s="36">
        <v>56980010299</v>
      </c>
      <c r="T255" s="6" t="s">
        <v>533</v>
      </c>
      <c r="U255" s="6">
        <v>2027</v>
      </c>
    </row>
    <row r="256" spans="1:21" ht="22.5">
      <c r="B256" s="2" t="s">
        <v>546</v>
      </c>
      <c r="C256" s="7" t="s">
        <v>547</v>
      </c>
      <c r="D256" s="8" t="s">
        <v>548</v>
      </c>
      <c r="E256" s="66">
        <v>0</v>
      </c>
      <c r="F256" s="66">
        <v>3.51</v>
      </c>
      <c r="G256" s="66">
        <f t="shared" si="18"/>
        <v>3.51</v>
      </c>
      <c r="H256" s="27"/>
      <c r="I256" s="3" t="s">
        <v>22</v>
      </c>
      <c r="J256" s="6"/>
      <c r="K256" s="6"/>
      <c r="L256" s="6"/>
      <c r="M256" s="6"/>
      <c r="N256" s="6"/>
      <c r="O256" s="6"/>
      <c r="P256" s="6"/>
      <c r="Q256" s="6"/>
      <c r="R256" s="27"/>
      <c r="S256" s="36">
        <v>56980010301</v>
      </c>
      <c r="T256" s="6" t="s">
        <v>533</v>
      </c>
      <c r="U256" s="6">
        <v>2027</v>
      </c>
    </row>
    <row r="257" spans="2:21" ht="22.5">
      <c r="B257" s="2" t="s">
        <v>549</v>
      </c>
      <c r="C257" s="7" t="s">
        <v>550</v>
      </c>
      <c r="D257" s="8" t="s">
        <v>551</v>
      </c>
      <c r="E257" s="66">
        <v>0</v>
      </c>
      <c r="F257" s="66">
        <v>3.91</v>
      </c>
      <c r="G257" s="66">
        <f t="shared" si="18"/>
        <v>3.91</v>
      </c>
      <c r="H257" s="27"/>
      <c r="I257" s="3" t="s">
        <v>22</v>
      </c>
      <c r="J257" s="6"/>
      <c r="K257" s="6"/>
      <c r="L257" s="6"/>
      <c r="M257" s="6"/>
      <c r="N257" s="6"/>
      <c r="O257" s="6"/>
      <c r="P257" s="6"/>
      <c r="Q257" s="6"/>
      <c r="R257" s="27"/>
      <c r="S257" s="36">
        <v>56980030149</v>
      </c>
      <c r="T257" s="6" t="s">
        <v>533</v>
      </c>
      <c r="U257" s="6">
        <v>2027</v>
      </c>
    </row>
    <row r="258" spans="2:21" ht="22.5">
      <c r="B258" s="16" t="s">
        <v>552</v>
      </c>
      <c r="C258" s="7" t="s">
        <v>553</v>
      </c>
      <c r="D258" s="8" t="s">
        <v>554</v>
      </c>
      <c r="E258" s="66">
        <v>0</v>
      </c>
      <c r="F258" s="66">
        <v>0.33</v>
      </c>
      <c r="G258" s="66">
        <f t="shared" si="18"/>
        <v>0.33</v>
      </c>
      <c r="H258" s="27"/>
      <c r="I258" s="3" t="s">
        <v>22</v>
      </c>
      <c r="J258" s="6"/>
      <c r="K258" s="6"/>
      <c r="L258" s="6"/>
      <c r="M258" s="6"/>
      <c r="N258" s="6"/>
      <c r="O258" s="6"/>
      <c r="P258" s="6"/>
      <c r="Q258" s="6"/>
      <c r="R258" s="27"/>
      <c r="S258" s="36">
        <v>56980050131</v>
      </c>
      <c r="T258" s="6" t="s">
        <v>533</v>
      </c>
      <c r="U258" s="6">
        <v>2027</v>
      </c>
    </row>
    <row r="259" spans="2:21" ht="22.5">
      <c r="B259" s="16" t="s">
        <v>555</v>
      </c>
      <c r="C259" s="7" t="s">
        <v>556</v>
      </c>
      <c r="D259" s="17" t="s">
        <v>557</v>
      </c>
      <c r="E259" s="66">
        <v>4.92</v>
      </c>
      <c r="F259" s="66">
        <v>5.32</v>
      </c>
      <c r="G259" s="66">
        <f t="shared" si="18"/>
        <v>0.40000000000000036</v>
      </c>
      <c r="H259" s="27"/>
      <c r="I259" s="3" t="s">
        <v>22</v>
      </c>
      <c r="J259" s="6"/>
      <c r="K259" s="6"/>
      <c r="L259" s="6"/>
      <c r="M259" s="6"/>
      <c r="N259" s="6"/>
      <c r="O259" s="6"/>
      <c r="P259" s="6"/>
      <c r="Q259" s="6"/>
      <c r="R259" s="27"/>
      <c r="S259" s="36">
        <v>56980010334</v>
      </c>
      <c r="T259" s="6" t="s">
        <v>533</v>
      </c>
      <c r="U259" s="6">
        <v>2027</v>
      </c>
    </row>
    <row r="260" spans="2:21" ht="22.5">
      <c r="B260" s="2" t="s">
        <v>558</v>
      </c>
      <c r="C260" s="7" t="s">
        <v>559</v>
      </c>
      <c r="D260" s="8" t="s">
        <v>560</v>
      </c>
      <c r="E260" s="66">
        <v>0</v>
      </c>
      <c r="F260" s="66">
        <v>7.3</v>
      </c>
      <c r="G260" s="66">
        <f t="shared" si="18"/>
        <v>7.3</v>
      </c>
      <c r="H260" s="27"/>
      <c r="I260" s="3" t="s">
        <v>22</v>
      </c>
      <c r="J260" s="6"/>
      <c r="K260" s="6"/>
      <c r="L260" s="3"/>
      <c r="M260" s="6"/>
      <c r="N260" s="6"/>
      <c r="O260" s="6"/>
      <c r="P260" s="6"/>
      <c r="Q260" s="6"/>
      <c r="R260" s="27"/>
      <c r="S260" s="36">
        <v>56980010302</v>
      </c>
      <c r="T260" s="6" t="s">
        <v>533</v>
      </c>
      <c r="U260" s="6">
        <v>2027</v>
      </c>
    </row>
    <row r="261" spans="2:21">
      <c r="B261" s="685" t="s">
        <v>561</v>
      </c>
      <c r="C261" s="726" t="s">
        <v>562</v>
      </c>
      <c r="D261" s="728" t="s">
        <v>563</v>
      </c>
      <c r="E261" s="9">
        <v>0</v>
      </c>
      <c r="F261" s="9">
        <v>0.28999999999999998</v>
      </c>
      <c r="G261" s="9">
        <f t="shared" si="18"/>
        <v>0.28999999999999998</v>
      </c>
      <c r="H261" s="27"/>
      <c r="I261" s="3" t="s">
        <v>32</v>
      </c>
      <c r="J261" s="6"/>
      <c r="K261" s="6"/>
      <c r="L261" s="6"/>
      <c r="M261" s="6"/>
      <c r="N261" s="6"/>
      <c r="O261" s="6"/>
      <c r="P261" s="6"/>
      <c r="Q261" s="6"/>
      <c r="R261" s="27"/>
      <c r="S261" s="777">
        <v>56980010304</v>
      </c>
      <c r="T261" s="700" t="s">
        <v>533</v>
      </c>
      <c r="U261" s="700">
        <v>2027</v>
      </c>
    </row>
    <row r="262" spans="2:21" ht="22.5">
      <c r="B262" s="737"/>
      <c r="C262" s="732"/>
      <c r="D262" s="733"/>
      <c r="E262" s="9">
        <v>0.28999999999999998</v>
      </c>
      <c r="F262" s="9">
        <v>1.26</v>
      </c>
      <c r="G262" s="9">
        <f t="shared" si="18"/>
        <v>0.97</v>
      </c>
      <c r="H262" s="27"/>
      <c r="I262" s="3" t="s">
        <v>22</v>
      </c>
      <c r="J262" s="6"/>
      <c r="K262" s="6"/>
      <c r="L262" s="6"/>
      <c r="M262" s="6"/>
      <c r="N262" s="6"/>
      <c r="O262" s="6"/>
      <c r="P262" s="6"/>
      <c r="Q262" s="6"/>
      <c r="R262" s="27"/>
      <c r="S262" s="778"/>
      <c r="T262" s="706"/>
      <c r="U262" s="706"/>
    </row>
    <row r="263" spans="2:21" ht="22.5">
      <c r="B263" s="2" t="s">
        <v>564</v>
      </c>
      <c r="C263" s="7" t="s">
        <v>565</v>
      </c>
      <c r="D263" s="8" t="s">
        <v>566</v>
      </c>
      <c r="E263" s="9">
        <v>0</v>
      </c>
      <c r="F263" s="9">
        <v>2.11</v>
      </c>
      <c r="G263" s="9">
        <f t="shared" si="18"/>
        <v>2.11</v>
      </c>
      <c r="H263" s="27"/>
      <c r="I263" s="3" t="s">
        <v>22</v>
      </c>
      <c r="J263" s="6"/>
      <c r="K263" s="6"/>
      <c r="L263" s="6"/>
      <c r="M263" s="6"/>
      <c r="N263" s="6"/>
      <c r="O263" s="6"/>
      <c r="P263" s="6"/>
      <c r="Q263" s="6"/>
      <c r="R263" s="27"/>
      <c r="S263" s="11">
        <v>56980020092</v>
      </c>
      <c r="T263" s="479" t="s">
        <v>533</v>
      </c>
      <c r="U263" s="479">
        <v>2027</v>
      </c>
    </row>
    <row r="264" spans="2:21" ht="22.5">
      <c r="B264" s="685" t="s">
        <v>567</v>
      </c>
      <c r="C264" s="756" t="s">
        <v>568</v>
      </c>
      <c r="D264" s="728" t="s">
        <v>569</v>
      </c>
      <c r="E264" s="38">
        <v>0</v>
      </c>
      <c r="F264" s="38">
        <v>0.26</v>
      </c>
      <c r="G264" s="38">
        <f t="shared" si="18"/>
        <v>0.26</v>
      </c>
      <c r="H264" s="27"/>
      <c r="I264" s="3" t="s">
        <v>22</v>
      </c>
      <c r="J264" s="6"/>
      <c r="K264" s="6"/>
      <c r="L264" s="6"/>
      <c r="M264" s="6"/>
      <c r="N264" s="6"/>
      <c r="O264" s="6"/>
      <c r="P264" s="6"/>
      <c r="Q264" s="6"/>
      <c r="R264" s="6"/>
      <c r="S264" s="777">
        <v>56980030153</v>
      </c>
      <c r="T264" s="700" t="s">
        <v>533</v>
      </c>
      <c r="U264" s="700">
        <v>2027</v>
      </c>
    </row>
    <row r="265" spans="2:21">
      <c r="B265" s="738"/>
      <c r="C265" s="758"/>
      <c r="D265" s="759"/>
      <c r="E265" s="85">
        <v>0.26</v>
      </c>
      <c r="F265" s="85">
        <v>0.37</v>
      </c>
      <c r="G265" s="38">
        <f t="shared" ref="G265:G266" si="19">F265-E265</f>
        <v>0.10999999999999999</v>
      </c>
      <c r="H265" s="27"/>
      <c r="I265" s="3" t="s">
        <v>32</v>
      </c>
      <c r="J265" s="6"/>
      <c r="K265" s="6"/>
      <c r="L265" s="6"/>
      <c r="M265" s="6"/>
      <c r="N265" s="6"/>
      <c r="O265" s="6"/>
      <c r="P265" s="6"/>
      <c r="Q265" s="6"/>
      <c r="R265" s="6"/>
      <c r="S265" s="779"/>
      <c r="T265" s="684"/>
      <c r="U265" s="684"/>
    </row>
    <row r="266" spans="2:21" ht="22.5">
      <c r="B266" s="737"/>
      <c r="C266" s="758"/>
      <c r="D266" s="759"/>
      <c r="E266" s="86">
        <v>0.37</v>
      </c>
      <c r="F266" s="86">
        <v>1.41</v>
      </c>
      <c r="G266" s="38">
        <f t="shared" si="19"/>
        <v>1.04</v>
      </c>
      <c r="H266" s="27"/>
      <c r="I266" s="3" t="s">
        <v>22</v>
      </c>
      <c r="J266" s="6"/>
      <c r="K266" s="6"/>
      <c r="L266" s="6"/>
      <c r="M266" s="6"/>
      <c r="N266" s="6"/>
      <c r="O266" s="6"/>
      <c r="P266" s="6"/>
      <c r="Q266" s="6"/>
      <c r="R266" s="6"/>
      <c r="S266" s="779"/>
      <c r="T266" s="684"/>
      <c r="U266" s="684"/>
    </row>
    <row r="267" spans="2:21" ht="22.5">
      <c r="B267" s="7" t="s">
        <v>570</v>
      </c>
      <c r="C267" s="7" t="s">
        <v>571</v>
      </c>
      <c r="D267" s="8" t="s">
        <v>572</v>
      </c>
      <c r="E267" s="9">
        <v>0</v>
      </c>
      <c r="F267" s="9">
        <v>0.84</v>
      </c>
      <c r="G267" s="9">
        <f t="shared" ref="G267:G275" si="20">F267-E267</f>
        <v>0.84</v>
      </c>
      <c r="H267" s="27"/>
      <c r="I267" s="3" t="s">
        <v>22</v>
      </c>
      <c r="J267" s="6"/>
      <c r="K267" s="6"/>
      <c r="L267" s="6"/>
      <c r="M267" s="6"/>
      <c r="N267" s="6"/>
      <c r="O267" s="6"/>
      <c r="P267" s="6"/>
      <c r="Q267" s="6"/>
      <c r="R267" s="27"/>
      <c r="S267" s="11">
        <v>56980010308</v>
      </c>
      <c r="T267" s="479" t="s">
        <v>533</v>
      </c>
      <c r="U267" s="479">
        <v>2027</v>
      </c>
    </row>
    <row r="268" spans="2:21">
      <c r="B268" s="685" t="s">
        <v>573</v>
      </c>
      <c r="C268" s="726" t="s">
        <v>574</v>
      </c>
      <c r="D268" s="728" t="s">
        <v>575</v>
      </c>
      <c r="E268" s="9">
        <v>0</v>
      </c>
      <c r="F268" s="9">
        <v>0.33</v>
      </c>
      <c r="G268" s="9">
        <f t="shared" si="20"/>
        <v>0.33</v>
      </c>
      <c r="H268" s="27"/>
      <c r="I268" s="3" t="s">
        <v>32</v>
      </c>
      <c r="J268" s="6"/>
      <c r="K268" s="6"/>
      <c r="L268" s="6"/>
      <c r="M268" s="6"/>
      <c r="N268" s="6"/>
      <c r="O268" s="6"/>
      <c r="P268" s="6"/>
      <c r="Q268" s="6"/>
      <c r="R268" s="27"/>
      <c r="S268" s="749">
        <v>56980050139</v>
      </c>
      <c r="T268" s="685" t="s">
        <v>533</v>
      </c>
      <c r="U268" s="685">
        <v>2027</v>
      </c>
    </row>
    <row r="269" spans="2:21" ht="22.5">
      <c r="B269" s="737"/>
      <c r="C269" s="732"/>
      <c r="D269" s="733"/>
      <c r="E269" s="13">
        <v>0.33</v>
      </c>
      <c r="F269" s="13">
        <v>0.54</v>
      </c>
      <c r="G269" s="13">
        <f t="shared" si="20"/>
        <v>0.21000000000000002</v>
      </c>
      <c r="H269" s="27"/>
      <c r="I269" s="3" t="s">
        <v>22</v>
      </c>
      <c r="J269" s="6"/>
      <c r="K269" s="6"/>
      <c r="L269" s="6"/>
      <c r="M269" s="6"/>
      <c r="N269" s="6"/>
      <c r="O269" s="6"/>
      <c r="P269" s="6"/>
      <c r="Q269" s="6"/>
      <c r="R269" s="27"/>
      <c r="S269" s="750"/>
      <c r="T269" s="680"/>
      <c r="U269" s="680"/>
    </row>
    <row r="270" spans="2:21" ht="22.5">
      <c r="B270" s="7" t="s">
        <v>576</v>
      </c>
      <c r="C270" s="7" t="s">
        <v>577</v>
      </c>
      <c r="D270" s="8" t="s">
        <v>578</v>
      </c>
      <c r="E270" s="9">
        <v>0</v>
      </c>
      <c r="F270" s="9">
        <v>0.5</v>
      </c>
      <c r="G270" s="9">
        <f t="shared" si="20"/>
        <v>0.5</v>
      </c>
      <c r="H270" s="27"/>
      <c r="I270" s="3" t="s">
        <v>22</v>
      </c>
      <c r="J270" s="6"/>
      <c r="K270" s="6"/>
      <c r="L270" s="6"/>
      <c r="M270" s="6"/>
      <c r="N270" s="6"/>
      <c r="O270" s="6"/>
      <c r="P270" s="6"/>
      <c r="Q270" s="6"/>
      <c r="R270" s="27"/>
      <c r="S270" s="36">
        <v>56980010309</v>
      </c>
      <c r="T270" s="479" t="s">
        <v>533</v>
      </c>
      <c r="U270" s="479">
        <v>2027</v>
      </c>
    </row>
    <row r="271" spans="2:21" ht="22.5">
      <c r="B271" s="2" t="s">
        <v>579</v>
      </c>
      <c r="C271" s="7" t="s">
        <v>580</v>
      </c>
      <c r="D271" s="8" t="s">
        <v>581</v>
      </c>
      <c r="E271" s="9">
        <v>0</v>
      </c>
      <c r="F271" s="9">
        <v>1.2</v>
      </c>
      <c r="G271" s="9">
        <f t="shared" si="20"/>
        <v>1.2</v>
      </c>
      <c r="H271" s="27"/>
      <c r="I271" s="3" t="s">
        <v>22</v>
      </c>
      <c r="J271" s="6"/>
      <c r="K271" s="6"/>
      <c r="L271" s="6"/>
      <c r="M271" s="6"/>
      <c r="N271" s="6"/>
      <c r="O271" s="6"/>
      <c r="P271" s="6"/>
      <c r="Q271" s="6"/>
      <c r="R271" s="27"/>
      <c r="S271" s="55">
        <v>56980040056001</v>
      </c>
      <c r="T271" s="479" t="s">
        <v>533</v>
      </c>
      <c r="U271" s="479" t="s">
        <v>3563</v>
      </c>
    </row>
    <row r="272" spans="2:21" ht="22.5">
      <c r="B272" s="7" t="s">
        <v>582</v>
      </c>
      <c r="C272" s="7" t="s">
        <v>583</v>
      </c>
      <c r="D272" s="8" t="s">
        <v>584</v>
      </c>
      <c r="E272" s="9">
        <v>0</v>
      </c>
      <c r="F272" s="9">
        <v>2.37</v>
      </c>
      <c r="G272" s="9">
        <f t="shared" si="20"/>
        <v>2.37</v>
      </c>
      <c r="H272" s="27"/>
      <c r="I272" s="3" t="s">
        <v>22</v>
      </c>
      <c r="J272" s="6"/>
      <c r="K272" s="6"/>
      <c r="L272" s="6"/>
      <c r="M272" s="6"/>
      <c r="N272" s="6"/>
      <c r="O272" s="6"/>
      <c r="P272" s="6"/>
      <c r="Q272" s="6"/>
      <c r="R272" s="27"/>
      <c r="S272" s="36">
        <v>56980030151</v>
      </c>
      <c r="T272" s="479" t="s">
        <v>533</v>
      </c>
      <c r="U272" s="479">
        <v>2027</v>
      </c>
    </row>
    <row r="273" spans="2:21" ht="22.5">
      <c r="B273" s="7" t="s">
        <v>585</v>
      </c>
      <c r="C273" s="7" t="s">
        <v>586</v>
      </c>
      <c r="D273" s="8" t="s">
        <v>587</v>
      </c>
      <c r="E273" s="9">
        <v>0</v>
      </c>
      <c r="F273" s="9">
        <v>0.95</v>
      </c>
      <c r="G273" s="9">
        <f t="shared" si="20"/>
        <v>0.95</v>
      </c>
      <c r="H273" s="27"/>
      <c r="I273" s="3" t="s">
        <v>22</v>
      </c>
      <c r="J273" s="6"/>
      <c r="K273" s="6"/>
      <c r="L273" s="6"/>
      <c r="M273" s="6"/>
      <c r="N273" s="6"/>
      <c r="O273" s="6"/>
      <c r="P273" s="6"/>
      <c r="Q273" s="6"/>
      <c r="R273" s="27"/>
      <c r="S273" s="36">
        <v>56980060149</v>
      </c>
      <c r="T273" s="479" t="s">
        <v>533</v>
      </c>
      <c r="U273" s="479">
        <v>2027</v>
      </c>
    </row>
    <row r="274" spans="2:21" ht="22.5">
      <c r="B274" s="7" t="s">
        <v>588</v>
      </c>
      <c r="C274" s="7" t="s">
        <v>589</v>
      </c>
      <c r="D274" s="8" t="s">
        <v>590</v>
      </c>
      <c r="E274" s="9">
        <v>0</v>
      </c>
      <c r="F274" s="9">
        <v>1.2</v>
      </c>
      <c r="G274" s="9">
        <f t="shared" si="20"/>
        <v>1.2</v>
      </c>
      <c r="H274" s="27"/>
      <c r="I274" s="3" t="s">
        <v>22</v>
      </c>
      <c r="J274" s="6"/>
      <c r="K274" s="6"/>
      <c r="L274" s="6"/>
      <c r="M274" s="6"/>
      <c r="N274" s="6"/>
      <c r="O274" s="6"/>
      <c r="P274" s="6"/>
      <c r="Q274" s="6"/>
      <c r="R274" s="27"/>
      <c r="S274" s="36">
        <v>56980060152</v>
      </c>
      <c r="T274" s="479" t="s">
        <v>533</v>
      </c>
      <c r="U274" s="479">
        <v>2027</v>
      </c>
    </row>
    <row r="275" spans="2:21" ht="22.5">
      <c r="B275" s="2" t="s">
        <v>591</v>
      </c>
      <c r="C275" s="7" t="s">
        <v>592</v>
      </c>
      <c r="D275" s="8" t="s">
        <v>593</v>
      </c>
      <c r="E275" s="9">
        <v>0</v>
      </c>
      <c r="F275" s="9">
        <v>1.74</v>
      </c>
      <c r="G275" s="9">
        <f t="shared" si="20"/>
        <v>1.74</v>
      </c>
      <c r="H275" s="27"/>
      <c r="I275" s="3" t="s">
        <v>22</v>
      </c>
      <c r="J275" s="6"/>
      <c r="K275" s="6"/>
      <c r="L275" s="6"/>
      <c r="M275" s="6"/>
      <c r="N275" s="6"/>
      <c r="O275" s="6"/>
      <c r="P275" s="6"/>
      <c r="Q275" s="6"/>
      <c r="R275" s="27"/>
      <c r="S275" s="36">
        <v>56980060153</v>
      </c>
      <c r="T275" s="479" t="s">
        <v>533</v>
      </c>
      <c r="U275" s="479">
        <v>2027</v>
      </c>
    </row>
    <row r="276" spans="2:21" ht="22.5">
      <c r="B276" s="7" t="s">
        <v>594</v>
      </c>
      <c r="C276" s="7" t="s">
        <v>595</v>
      </c>
      <c r="D276" s="8" t="s">
        <v>596</v>
      </c>
      <c r="E276" s="9">
        <v>0</v>
      </c>
      <c r="F276" s="9">
        <v>0.95</v>
      </c>
      <c r="G276" s="9">
        <f t="shared" ref="G276:G290" si="21">F276-E276</f>
        <v>0.95</v>
      </c>
      <c r="H276" s="27"/>
      <c r="I276" s="3" t="s">
        <v>22</v>
      </c>
      <c r="J276" s="6"/>
      <c r="K276" s="6"/>
      <c r="L276" s="6"/>
      <c r="M276" s="6"/>
      <c r="N276" s="6"/>
      <c r="O276" s="6"/>
      <c r="P276" s="6"/>
      <c r="Q276" s="6"/>
      <c r="R276" s="27"/>
      <c r="S276" s="36">
        <v>56980070139</v>
      </c>
      <c r="T276" s="479" t="s">
        <v>533</v>
      </c>
      <c r="U276" s="479">
        <v>2027</v>
      </c>
    </row>
    <row r="277" spans="2:21" ht="22.5">
      <c r="B277" s="7" t="s">
        <v>597</v>
      </c>
      <c r="C277" s="7" t="s">
        <v>598</v>
      </c>
      <c r="D277" s="8" t="s">
        <v>599</v>
      </c>
      <c r="E277" s="9">
        <v>0</v>
      </c>
      <c r="F277" s="9">
        <v>1.1000000000000001</v>
      </c>
      <c r="G277" s="9">
        <f t="shared" si="21"/>
        <v>1.1000000000000001</v>
      </c>
      <c r="H277" s="27"/>
      <c r="I277" s="3" t="s">
        <v>22</v>
      </c>
      <c r="J277" s="6"/>
      <c r="K277" s="6"/>
      <c r="L277" s="6"/>
      <c r="M277" s="6"/>
      <c r="N277" s="6"/>
      <c r="O277" s="6"/>
      <c r="P277" s="6"/>
      <c r="Q277" s="6"/>
      <c r="R277" s="27"/>
      <c r="S277" s="36">
        <v>56980030152</v>
      </c>
      <c r="T277" s="479" t="s">
        <v>533</v>
      </c>
      <c r="U277" s="479">
        <v>2027</v>
      </c>
    </row>
    <row r="278" spans="2:21" ht="22.5">
      <c r="B278" s="7" t="s">
        <v>600</v>
      </c>
      <c r="C278" s="7" t="s">
        <v>601</v>
      </c>
      <c r="D278" s="8" t="s">
        <v>602</v>
      </c>
      <c r="E278" s="9">
        <v>0</v>
      </c>
      <c r="F278" s="9">
        <v>0.3</v>
      </c>
      <c r="G278" s="9">
        <f t="shared" si="21"/>
        <v>0.3</v>
      </c>
      <c r="H278" s="27"/>
      <c r="I278" s="3" t="s">
        <v>22</v>
      </c>
      <c r="J278" s="6"/>
      <c r="K278" s="6"/>
      <c r="L278" s="6"/>
      <c r="M278" s="6"/>
      <c r="N278" s="6"/>
      <c r="O278" s="6"/>
      <c r="P278" s="6"/>
      <c r="Q278" s="6"/>
      <c r="R278" s="27"/>
      <c r="S278" s="36">
        <v>56980010329</v>
      </c>
      <c r="T278" s="479" t="s">
        <v>533</v>
      </c>
      <c r="U278" s="479">
        <v>2027</v>
      </c>
    </row>
    <row r="279" spans="2:21" ht="22.5">
      <c r="B279" s="7" t="s">
        <v>603</v>
      </c>
      <c r="C279" s="7" t="s">
        <v>604</v>
      </c>
      <c r="D279" s="8" t="s">
        <v>605</v>
      </c>
      <c r="E279" s="9">
        <v>0</v>
      </c>
      <c r="F279" s="9">
        <v>0.45</v>
      </c>
      <c r="G279" s="9">
        <f t="shared" si="21"/>
        <v>0.45</v>
      </c>
      <c r="H279" s="27"/>
      <c r="I279" s="3" t="s">
        <v>22</v>
      </c>
      <c r="J279" s="6"/>
      <c r="K279" s="6"/>
      <c r="L279" s="6"/>
      <c r="M279" s="6"/>
      <c r="N279" s="6"/>
      <c r="O279" s="6"/>
      <c r="P279" s="6"/>
      <c r="Q279" s="6"/>
      <c r="R279" s="27"/>
      <c r="S279" s="36">
        <v>56980010328</v>
      </c>
      <c r="T279" s="479" t="s">
        <v>533</v>
      </c>
      <c r="U279" s="479">
        <v>2027</v>
      </c>
    </row>
    <row r="280" spans="2:21" ht="22.5">
      <c r="B280" s="7" t="s">
        <v>606</v>
      </c>
      <c r="C280" s="7" t="s">
        <v>607</v>
      </c>
      <c r="D280" s="17" t="s">
        <v>608</v>
      </c>
      <c r="E280" s="13">
        <v>0</v>
      </c>
      <c r="F280" s="13">
        <v>0.35</v>
      </c>
      <c r="G280" s="13">
        <f t="shared" si="21"/>
        <v>0.35</v>
      </c>
      <c r="H280" s="27"/>
      <c r="I280" s="3" t="s">
        <v>22</v>
      </c>
      <c r="J280" s="6"/>
      <c r="K280" s="6"/>
      <c r="L280" s="6"/>
      <c r="M280" s="6"/>
      <c r="N280" s="6"/>
      <c r="O280" s="6"/>
      <c r="P280" s="6"/>
      <c r="Q280" s="6"/>
      <c r="R280" s="27"/>
      <c r="S280" s="36">
        <v>56980070147</v>
      </c>
      <c r="T280" s="479" t="s">
        <v>533</v>
      </c>
      <c r="U280" s="479">
        <v>2027</v>
      </c>
    </row>
    <row r="281" spans="2:21" ht="22.5">
      <c r="B281" s="7" t="s">
        <v>609</v>
      </c>
      <c r="C281" s="7" t="s">
        <v>610</v>
      </c>
      <c r="D281" s="8" t="s">
        <v>611</v>
      </c>
      <c r="E281" s="9">
        <v>0</v>
      </c>
      <c r="F281" s="9">
        <v>0.3</v>
      </c>
      <c r="G281" s="9">
        <f t="shared" si="21"/>
        <v>0.3</v>
      </c>
      <c r="H281" s="27"/>
      <c r="I281" s="3" t="s">
        <v>22</v>
      </c>
      <c r="J281" s="6"/>
      <c r="K281" s="6"/>
      <c r="L281" s="6"/>
      <c r="M281" s="6"/>
      <c r="N281" s="6"/>
      <c r="O281" s="6"/>
      <c r="P281" s="6"/>
      <c r="Q281" s="6"/>
      <c r="R281" s="27"/>
      <c r="S281" s="36">
        <v>56980050141</v>
      </c>
      <c r="T281" s="479" t="s">
        <v>533</v>
      </c>
      <c r="U281" s="479">
        <v>2027</v>
      </c>
    </row>
    <row r="282" spans="2:21" ht="22.5">
      <c r="B282" s="7" t="s">
        <v>612</v>
      </c>
      <c r="C282" s="7" t="s">
        <v>613</v>
      </c>
      <c r="D282" s="8" t="s">
        <v>614</v>
      </c>
      <c r="E282" s="9">
        <v>0</v>
      </c>
      <c r="F282" s="9">
        <v>0.35</v>
      </c>
      <c r="G282" s="9">
        <f t="shared" si="21"/>
        <v>0.35</v>
      </c>
      <c r="H282" s="27"/>
      <c r="I282" s="3" t="s">
        <v>22</v>
      </c>
      <c r="J282" s="6"/>
      <c r="K282" s="6"/>
      <c r="L282" s="6"/>
      <c r="M282" s="6"/>
      <c r="N282" s="6"/>
      <c r="O282" s="6"/>
      <c r="P282" s="6"/>
      <c r="Q282" s="6"/>
      <c r="R282" s="27"/>
      <c r="S282" s="36">
        <v>56980050140</v>
      </c>
      <c r="T282" s="479" t="s">
        <v>533</v>
      </c>
      <c r="U282" s="479">
        <v>2027</v>
      </c>
    </row>
    <row r="283" spans="2:21" ht="22.5">
      <c r="B283" s="7" t="s">
        <v>615</v>
      </c>
      <c r="C283" s="16" t="s">
        <v>616</v>
      </c>
      <c r="D283" s="17" t="s">
        <v>617</v>
      </c>
      <c r="E283" s="13">
        <v>0</v>
      </c>
      <c r="F283" s="13">
        <v>0.3</v>
      </c>
      <c r="G283" s="13">
        <f t="shared" si="21"/>
        <v>0.3</v>
      </c>
      <c r="H283" s="27"/>
      <c r="I283" s="3" t="s">
        <v>22</v>
      </c>
      <c r="J283" s="6"/>
      <c r="K283" s="6"/>
      <c r="L283" s="6"/>
      <c r="M283" s="6"/>
      <c r="N283" s="6"/>
      <c r="O283" s="6"/>
      <c r="P283" s="6"/>
      <c r="Q283" s="6"/>
      <c r="R283" s="27"/>
      <c r="S283" s="36">
        <v>56980010345</v>
      </c>
      <c r="T283" s="479" t="s">
        <v>533</v>
      </c>
      <c r="U283" s="479">
        <v>2027</v>
      </c>
    </row>
    <row r="284" spans="2:21" ht="22.5">
      <c r="B284" s="3" t="s">
        <v>618</v>
      </c>
      <c r="C284" s="7" t="s">
        <v>619</v>
      </c>
      <c r="D284" s="8" t="s">
        <v>620</v>
      </c>
      <c r="E284" s="13">
        <v>0</v>
      </c>
      <c r="F284" s="13">
        <v>0.86</v>
      </c>
      <c r="G284" s="13">
        <f t="shared" si="21"/>
        <v>0.86</v>
      </c>
      <c r="H284" s="27"/>
      <c r="I284" s="3" t="s">
        <v>22</v>
      </c>
      <c r="J284" s="6"/>
      <c r="K284" s="6"/>
      <c r="L284" s="6"/>
      <c r="M284" s="6"/>
      <c r="N284" s="6"/>
      <c r="O284" s="6"/>
      <c r="P284" s="6"/>
      <c r="Q284" s="6"/>
      <c r="R284" s="464"/>
      <c r="S284" s="36">
        <v>56980010324</v>
      </c>
      <c r="T284" s="479" t="s">
        <v>533</v>
      </c>
      <c r="U284" s="479">
        <v>2027</v>
      </c>
    </row>
    <row r="285" spans="2:21">
      <c r="B285" s="16" t="s">
        <v>628</v>
      </c>
      <c r="C285" s="92"/>
      <c r="D285" s="57" t="s">
        <v>625</v>
      </c>
      <c r="E285" s="28">
        <v>0</v>
      </c>
      <c r="F285" s="13">
        <v>0.56000000000000005</v>
      </c>
      <c r="G285" s="13">
        <f t="shared" si="21"/>
        <v>0.56000000000000005</v>
      </c>
      <c r="H285" s="6">
        <v>5600</v>
      </c>
      <c r="I285" s="3" t="s">
        <v>32</v>
      </c>
      <c r="J285" s="6"/>
      <c r="K285" s="6"/>
      <c r="L285" s="51"/>
      <c r="M285" s="52"/>
      <c r="N285" s="52"/>
      <c r="O285" s="53"/>
      <c r="P285" s="52"/>
      <c r="Q285" s="487">
        <v>252</v>
      </c>
      <c r="R285" s="464">
        <v>181</v>
      </c>
      <c r="S285" s="34">
        <v>56980010311</v>
      </c>
      <c r="T285" s="150" t="s">
        <v>631</v>
      </c>
      <c r="U285" s="479">
        <v>2027</v>
      </c>
    </row>
    <row r="286" spans="2:21" ht="22.5">
      <c r="B286" s="726" t="s">
        <v>629</v>
      </c>
      <c r="C286" s="785"/>
      <c r="D286" s="783" t="s">
        <v>626</v>
      </c>
      <c r="E286" s="13">
        <v>0</v>
      </c>
      <c r="F286" s="13">
        <v>0.61</v>
      </c>
      <c r="G286" s="13">
        <f t="shared" si="21"/>
        <v>0.61</v>
      </c>
      <c r="H286" s="6">
        <v>4880</v>
      </c>
      <c r="I286" s="3" t="s">
        <v>22</v>
      </c>
      <c r="J286" s="700"/>
      <c r="K286" s="700"/>
      <c r="L286" s="700"/>
      <c r="M286" s="700"/>
      <c r="N286" s="700"/>
      <c r="O286" s="700"/>
      <c r="P286" s="700"/>
      <c r="Q286" s="700">
        <v>216</v>
      </c>
      <c r="R286" s="780">
        <v>120</v>
      </c>
      <c r="S286" s="777">
        <v>56980010313</v>
      </c>
      <c r="T286" s="685" t="s">
        <v>631</v>
      </c>
      <c r="U286" s="685">
        <v>2027</v>
      </c>
    </row>
    <row r="287" spans="2:21">
      <c r="B287" s="744"/>
      <c r="C287" s="786"/>
      <c r="D287" s="722"/>
      <c r="E287" s="13">
        <v>0.61</v>
      </c>
      <c r="F287" s="13">
        <v>0.91</v>
      </c>
      <c r="G287" s="13">
        <f t="shared" si="21"/>
        <v>0.30000000000000004</v>
      </c>
      <c r="H287" s="6">
        <v>2700</v>
      </c>
      <c r="I287" s="3" t="s">
        <v>32</v>
      </c>
      <c r="J287" s="684"/>
      <c r="K287" s="684"/>
      <c r="L287" s="684"/>
      <c r="M287" s="684"/>
      <c r="N287" s="684"/>
      <c r="O287" s="684"/>
      <c r="P287" s="684"/>
      <c r="Q287" s="684"/>
      <c r="R287" s="780"/>
      <c r="S287" s="781"/>
      <c r="T287" s="707"/>
      <c r="U287" s="707"/>
    </row>
    <row r="288" spans="2:21">
      <c r="B288" s="744"/>
      <c r="C288" s="786"/>
      <c r="D288" s="722"/>
      <c r="E288" s="13">
        <v>1.21</v>
      </c>
      <c r="F288" s="13">
        <v>1.31</v>
      </c>
      <c r="G288" s="13">
        <f t="shared" si="21"/>
        <v>0.10000000000000009</v>
      </c>
      <c r="H288" s="6">
        <v>900</v>
      </c>
      <c r="I288" s="3" t="s">
        <v>32</v>
      </c>
      <c r="J288" s="684"/>
      <c r="K288" s="684"/>
      <c r="L288" s="684"/>
      <c r="M288" s="684"/>
      <c r="N288" s="684"/>
      <c r="O288" s="684"/>
      <c r="P288" s="684"/>
      <c r="Q288" s="684"/>
      <c r="R288" s="780"/>
      <c r="S288" s="781"/>
      <c r="T288" s="707"/>
      <c r="U288" s="707"/>
    </row>
    <row r="289" spans="1:21">
      <c r="B289" s="784"/>
      <c r="C289" s="787"/>
      <c r="D289" s="723"/>
      <c r="E289" s="13">
        <v>1.31</v>
      </c>
      <c r="F289" s="13">
        <v>2.33</v>
      </c>
      <c r="G289" s="13">
        <f t="shared" si="21"/>
        <v>1.02</v>
      </c>
      <c r="H289" s="6">
        <v>8160</v>
      </c>
      <c r="I289" s="3" t="s">
        <v>32</v>
      </c>
      <c r="J289" s="724"/>
      <c r="K289" s="724"/>
      <c r="L289" s="724"/>
      <c r="M289" s="724"/>
      <c r="N289" s="724"/>
      <c r="O289" s="724"/>
      <c r="P289" s="724"/>
      <c r="Q289" s="724"/>
      <c r="R289" s="780"/>
      <c r="S289" s="782"/>
      <c r="T289" s="708"/>
      <c r="U289" s="708"/>
    </row>
    <row r="290" spans="1:21">
      <c r="B290" s="16" t="s">
        <v>630</v>
      </c>
      <c r="C290" s="92"/>
      <c r="D290" s="57" t="s">
        <v>627</v>
      </c>
      <c r="E290" s="28">
        <v>0</v>
      </c>
      <c r="F290" s="13">
        <v>0.59299999999999997</v>
      </c>
      <c r="G290" s="13">
        <f t="shared" si="21"/>
        <v>0.59299999999999997</v>
      </c>
      <c r="H290" s="6">
        <v>4262</v>
      </c>
      <c r="I290" s="3" t="s">
        <v>32</v>
      </c>
      <c r="J290" s="6"/>
      <c r="K290" s="6"/>
      <c r="L290" s="51"/>
      <c r="M290" s="52"/>
      <c r="N290" s="52"/>
      <c r="O290" s="53"/>
      <c r="P290" s="52"/>
      <c r="Q290" s="54"/>
      <c r="R290" s="27"/>
      <c r="S290" s="35">
        <v>56980010331</v>
      </c>
      <c r="T290" s="182" t="s">
        <v>631</v>
      </c>
      <c r="U290" s="182">
        <v>2027</v>
      </c>
    </row>
    <row r="292" spans="1:21">
      <c r="A292" s="61"/>
      <c r="B292" s="748" t="s">
        <v>632</v>
      </c>
      <c r="C292" s="746"/>
      <c r="D292" s="746"/>
      <c r="E292" s="746"/>
      <c r="F292" s="746"/>
      <c r="G292" s="59">
        <f>SUM(G252:G290)</f>
        <v>65.942999999999998</v>
      </c>
      <c r="L292" s="63" t="s">
        <v>141</v>
      </c>
      <c r="M292" s="64">
        <f>SUM(M252:M290)</f>
        <v>0</v>
      </c>
      <c r="N292" s="64">
        <f>SUM(N252:N290)</f>
        <v>0</v>
      </c>
      <c r="P292" s="63" t="s">
        <v>142</v>
      </c>
      <c r="Q292" s="64">
        <f>SUM(Q252:Q290)</f>
        <v>468</v>
      </c>
      <c r="R292" s="64">
        <f>SUM(R252:R290)</f>
        <v>301</v>
      </c>
    </row>
    <row r="293" spans="1:21">
      <c r="A293" s="62"/>
      <c r="B293" s="745" t="s">
        <v>138</v>
      </c>
      <c r="C293" s="746"/>
      <c r="D293" s="746"/>
      <c r="E293" s="746"/>
      <c r="F293" s="746"/>
      <c r="G293" s="60">
        <f>SUMIF(I252:I290,"melnais",G252:G290)</f>
        <v>3.3029999999999999</v>
      </c>
    </row>
    <row r="294" spans="1:21">
      <c r="A294" s="62"/>
      <c r="B294" s="745" t="s">
        <v>139</v>
      </c>
      <c r="C294" s="746"/>
      <c r="D294" s="746"/>
      <c r="E294" s="746"/>
      <c r="F294" s="746"/>
      <c r="G294" s="60">
        <f>SUMIF(I252:I290,"grants (šķembas)",G252:G290)</f>
        <v>62.640000000000008</v>
      </c>
    </row>
    <row r="295" spans="1:21">
      <c r="A295" s="62"/>
      <c r="B295" s="745" t="s">
        <v>140</v>
      </c>
      <c r="C295" s="746"/>
      <c r="D295" s="746"/>
      <c r="E295" s="746"/>
      <c r="F295" s="746"/>
      <c r="G295" s="60">
        <f>SUMIF(I252:I290,"bruģis",G252:G290)</f>
        <v>0</v>
      </c>
    </row>
    <row r="296" spans="1:21">
      <c r="A296" s="62"/>
      <c r="B296" s="745" t="s">
        <v>42</v>
      </c>
      <c r="C296" s="746"/>
      <c r="D296" s="746"/>
      <c r="E296" s="746"/>
      <c r="F296" s="746"/>
      <c r="G296" s="60">
        <f>SUMIF(I252:I290,"bez seguma",G252:G290)</f>
        <v>0</v>
      </c>
    </row>
    <row r="298" spans="1:21">
      <c r="B298" s="72" t="s">
        <v>633</v>
      </c>
    </row>
    <row r="299" spans="1:21" ht="15" customHeight="1">
      <c r="B299" s="693" t="s">
        <v>0</v>
      </c>
      <c r="C299" s="693" t="s">
        <v>1</v>
      </c>
      <c r="D299" s="693"/>
      <c r="E299" s="747" t="s">
        <v>2</v>
      </c>
      <c r="F299" s="747"/>
      <c r="G299" s="747"/>
      <c r="H299" s="747"/>
      <c r="I299" s="747"/>
      <c r="J299" s="747"/>
      <c r="K299" s="747"/>
      <c r="L299" s="747"/>
      <c r="M299" s="747"/>
      <c r="N299" s="747"/>
      <c r="O299" s="747"/>
      <c r="P299" s="747"/>
      <c r="Q299" s="747"/>
      <c r="R299" s="747"/>
      <c r="S299" s="693" t="s">
        <v>3</v>
      </c>
      <c r="T299" s="685" t="s">
        <v>124</v>
      </c>
      <c r="U299" s="693" t="s">
        <v>3562</v>
      </c>
    </row>
    <row r="300" spans="1:21">
      <c r="B300" s="693"/>
      <c r="C300" s="693"/>
      <c r="D300" s="693"/>
      <c r="E300" s="693" t="s">
        <v>4</v>
      </c>
      <c r="F300" s="693"/>
      <c r="G300" s="693"/>
      <c r="H300" s="693"/>
      <c r="I300" s="693"/>
      <c r="J300" s="693" t="s">
        <v>5</v>
      </c>
      <c r="K300" s="693"/>
      <c r="L300" s="693"/>
      <c r="M300" s="693"/>
      <c r="N300" s="693"/>
      <c r="O300" s="693"/>
      <c r="P300" s="693"/>
      <c r="Q300" s="693" t="s">
        <v>55</v>
      </c>
      <c r="R300" s="703"/>
      <c r="S300" s="703"/>
      <c r="T300" s="697"/>
      <c r="U300" s="694"/>
    </row>
    <row r="301" spans="1:21">
      <c r="B301" s="693"/>
      <c r="C301" s="693"/>
      <c r="D301" s="693"/>
      <c r="E301" s="693" t="s">
        <v>6</v>
      </c>
      <c r="F301" s="693"/>
      <c r="G301" s="693" t="s">
        <v>7</v>
      </c>
      <c r="H301" s="693" t="s">
        <v>12</v>
      </c>
      <c r="I301" s="693" t="s">
        <v>8</v>
      </c>
      <c r="J301" s="693" t="s">
        <v>9</v>
      </c>
      <c r="K301" s="693" t="s">
        <v>10</v>
      </c>
      <c r="L301" s="693"/>
      <c r="M301" s="693" t="s">
        <v>11</v>
      </c>
      <c r="N301" s="693" t="s">
        <v>12</v>
      </c>
      <c r="O301" s="693" t="s">
        <v>13</v>
      </c>
      <c r="P301" s="755" t="s">
        <v>14</v>
      </c>
      <c r="Q301" s="693" t="s">
        <v>56</v>
      </c>
      <c r="R301" s="693" t="s">
        <v>11</v>
      </c>
      <c r="S301" s="693" t="s">
        <v>57</v>
      </c>
      <c r="T301" s="697"/>
      <c r="U301" s="694"/>
    </row>
    <row r="302" spans="1:21" ht="58.5" customHeight="1">
      <c r="B302" s="693"/>
      <c r="C302" s="693"/>
      <c r="D302" s="693"/>
      <c r="E302" s="3" t="s">
        <v>15</v>
      </c>
      <c r="F302" s="3" t="s">
        <v>16</v>
      </c>
      <c r="G302" s="693"/>
      <c r="H302" s="693"/>
      <c r="I302" s="693"/>
      <c r="J302" s="693"/>
      <c r="K302" s="3" t="s">
        <v>17</v>
      </c>
      <c r="L302" s="3" t="s">
        <v>18</v>
      </c>
      <c r="M302" s="693"/>
      <c r="N302" s="693"/>
      <c r="O302" s="693"/>
      <c r="P302" s="755"/>
      <c r="Q302" s="703"/>
      <c r="R302" s="703"/>
      <c r="S302" s="693"/>
      <c r="T302" s="680"/>
      <c r="U302" s="694"/>
    </row>
    <row r="303" spans="1:21">
      <c r="B303" s="5">
        <v>1</v>
      </c>
      <c r="C303" s="742">
        <v>2</v>
      </c>
      <c r="D303" s="742"/>
      <c r="E303" s="5">
        <v>3</v>
      </c>
      <c r="F303" s="5">
        <v>4</v>
      </c>
      <c r="G303" s="5">
        <v>5</v>
      </c>
      <c r="H303" s="5">
        <v>6</v>
      </c>
      <c r="I303" s="5">
        <v>7</v>
      </c>
      <c r="J303" s="5">
        <v>8</v>
      </c>
      <c r="K303" s="5">
        <v>9</v>
      </c>
      <c r="L303" s="5">
        <v>10</v>
      </c>
      <c r="M303" s="5">
        <v>11</v>
      </c>
      <c r="N303" s="5">
        <v>12</v>
      </c>
      <c r="O303" s="5">
        <v>13</v>
      </c>
      <c r="P303" s="5">
        <v>14</v>
      </c>
      <c r="Q303" s="5">
        <v>15</v>
      </c>
      <c r="R303" s="5">
        <v>16</v>
      </c>
      <c r="S303" s="5">
        <v>17</v>
      </c>
      <c r="T303" s="5">
        <v>18</v>
      </c>
      <c r="U303" s="5">
        <v>19</v>
      </c>
    </row>
    <row r="304" spans="1:21" ht="22.5" customHeight="1">
      <c r="B304" s="685" t="s">
        <v>634</v>
      </c>
      <c r="C304" s="726" t="s">
        <v>635</v>
      </c>
      <c r="D304" s="728" t="s">
        <v>636</v>
      </c>
      <c r="E304" s="65">
        <v>0</v>
      </c>
      <c r="F304" s="65">
        <v>3.56</v>
      </c>
      <c r="G304" s="65">
        <f t="shared" ref="G304:G329" si="22">F304-E304</f>
        <v>3.56</v>
      </c>
      <c r="H304" s="2"/>
      <c r="I304" s="2" t="s">
        <v>22</v>
      </c>
      <c r="J304" s="10"/>
      <c r="K304" s="10"/>
      <c r="L304" s="10"/>
      <c r="M304" s="10"/>
      <c r="N304" s="10"/>
      <c r="O304" s="10"/>
      <c r="P304" s="10"/>
      <c r="Q304" s="10"/>
      <c r="R304" s="27"/>
      <c r="S304" s="793">
        <v>56740020081001</v>
      </c>
      <c r="T304" s="700" t="s">
        <v>633</v>
      </c>
      <c r="U304" s="700" t="s">
        <v>3563</v>
      </c>
    </row>
    <row r="305" spans="2:21" ht="15" customHeight="1">
      <c r="B305" s="738"/>
      <c r="C305" s="739"/>
      <c r="D305" s="740"/>
      <c r="E305" s="65">
        <v>3.56</v>
      </c>
      <c r="F305" s="65">
        <v>4.28</v>
      </c>
      <c r="G305" s="65">
        <f t="shared" si="22"/>
        <v>0.7200000000000002</v>
      </c>
      <c r="H305" s="2"/>
      <c r="I305" s="2" t="s">
        <v>42</v>
      </c>
      <c r="J305" s="10"/>
      <c r="K305" s="10"/>
      <c r="L305" s="10"/>
      <c r="M305" s="10"/>
      <c r="N305" s="10"/>
      <c r="O305" s="10"/>
      <c r="P305" s="10"/>
      <c r="Q305" s="10"/>
      <c r="R305" s="27"/>
      <c r="S305" s="778"/>
      <c r="T305" s="706"/>
      <c r="U305" s="706"/>
    </row>
    <row r="306" spans="2:21" ht="20.25" customHeight="1">
      <c r="B306" s="2" t="s">
        <v>637</v>
      </c>
      <c r="C306" s="7" t="s">
        <v>638</v>
      </c>
      <c r="D306" s="8" t="s">
        <v>639</v>
      </c>
      <c r="E306" s="65">
        <v>0</v>
      </c>
      <c r="F306" s="65">
        <v>6.3</v>
      </c>
      <c r="G306" s="65">
        <f t="shared" si="22"/>
        <v>6.3</v>
      </c>
      <c r="H306" s="2"/>
      <c r="I306" s="2" t="s">
        <v>22</v>
      </c>
      <c r="J306" s="10"/>
      <c r="K306" s="10"/>
      <c r="L306" s="10"/>
      <c r="M306" s="10"/>
      <c r="N306" s="10"/>
      <c r="O306" s="10"/>
      <c r="P306" s="10"/>
      <c r="Q306" s="10"/>
      <c r="R306" s="27"/>
      <c r="S306" s="37">
        <v>56740040051001</v>
      </c>
      <c r="T306" s="484" t="s">
        <v>633</v>
      </c>
      <c r="U306" s="484" t="s">
        <v>3563</v>
      </c>
    </row>
    <row r="307" spans="2:21" ht="23.25" customHeight="1">
      <c r="B307" s="2" t="s">
        <v>640</v>
      </c>
      <c r="C307" s="7" t="s">
        <v>641</v>
      </c>
      <c r="D307" s="8" t="s">
        <v>642</v>
      </c>
      <c r="E307" s="65">
        <v>0</v>
      </c>
      <c r="F307" s="65">
        <v>4.92</v>
      </c>
      <c r="G307" s="65">
        <f t="shared" si="22"/>
        <v>4.92</v>
      </c>
      <c r="H307" s="2"/>
      <c r="I307" s="2" t="s">
        <v>22</v>
      </c>
      <c r="J307" s="10"/>
      <c r="K307" s="10"/>
      <c r="L307" s="10"/>
      <c r="M307" s="10"/>
      <c r="N307" s="10"/>
      <c r="O307" s="10"/>
      <c r="P307" s="10"/>
      <c r="Q307" s="10"/>
      <c r="R307" s="27"/>
      <c r="S307" s="37">
        <v>56740040076001</v>
      </c>
      <c r="T307" s="479" t="s">
        <v>633</v>
      </c>
      <c r="U307" s="479" t="s">
        <v>3563</v>
      </c>
    </row>
    <row r="308" spans="2:21" ht="22.5">
      <c r="B308" s="7" t="s">
        <v>643</v>
      </c>
      <c r="C308" s="7" t="s">
        <v>644</v>
      </c>
      <c r="D308" s="8" t="s">
        <v>645</v>
      </c>
      <c r="E308" s="65">
        <v>0</v>
      </c>
      <c r="F308" s="65">
        <v>1.64</v>
      </c>
      <c r="G308" s="65">
        <f t="shared" si="22"/>
        <v>1.64</v>
      </c>
      <c r="H308" s="2"/>
      <c r="I308" s="2" t="s">
        <v>22</v>
      </c>
      <c r="J308" s="10"/>
      <c r="K308" s="10"/>
      <c r="L308" s="10"/>
      <c r="M308" s="10"/>
      <c r="N308" s="10"/>
      <c r="O308" s="10"/>
      <c r="P308" s="10"/>
      <c r="Q308" s="10"/>
      <c r="R308" s="27"/>
      <c r="S308" s="11">
        <v>56740040135</v>
      </c>
      <c r="T308" s="479" t="s">
        <v>633</v>
      </c>
      <c r="U308" s="479">
        <v>2026</v>
      </c>
    </row>
    <row r="309" spans="2:21" ht="21.75" customHeight="1">
      <c r="B309" s="2" t="s">
        <v>646</v>
      </c>
      <c r="C309" s="7" t="s">
        <v>647</v>
      </c>
      <c r="D309" s="8" t="s">
        <v>648</v>
      </c>
      <c r="E309" s="65">
        <v>0</v>
      </c>
      <c r="F309" s="65">
        <v>3.88</v>
      </c>
      <c r="G309" s="65">
        <f t="shared" si="22"/>
        <v>3.88</v>
      </c>
      <c r="H309" s="2"/>
      <c r="I309" s="2" t="s">
        <v>22</v>
      </c>
      <c r="J309" s="10"/>
      <c r="K309" s="10"/>
      <c r="L309" s="10"/>
      <c r="M309" s="10"/>
      <c r="N309" s="10"/>
      <c r="O309" s="10"/>
      <c r="P309" s="10"/>
      <c r="Q309" s="10"/>
      <c r="R309" s="27"/>
      <c r="S309" s="37">
        <v>56740040142001</v>
      </c>
      <c r="T309" s="479" t="s">
        <v>633</v>
      </c>
      <c r="U309" s="479" t="s">
        <v>3563</v>
      </c>
    </row>
    <row r="310" spans="2:21" ht="21" customHeight="1">
      <c r="B310" s="16" t="s">
        <v>649</v>
      </c>
      <c r="C310" s="16" t="s">
        <v>650</v>
      </c>
      <c r="D310" s="17" t="s">
        <v>651</v>
      </c>
      <c r="E310" s="66">
        <v>0</v>
      </c>
      <c r="F310" s="66">
        <v>0.36</v>
      </c>
      <c r="G310" s="66">
        <f t="shared" si="22"/>
        <v>0.36</v>
      </c>
      <c r="H310" s="3"/>
      <c r="I310" s="3" t="s">
        <v>32</v>
      </c>
      <c r="J310" s="6"/>
      <c r="K310" s="6"/>
      <c r="L310" s="6"/>
      <c r="M310" s="6"/>
      <c r="N310" s="6"/>
      <c r="O310" s="6"/>
      <c r="P310" s="6"/>
      <c r="Q310" s="6"/>
      <c r="R310" s="27"/>
      <c r="S310" s="36">
        <v>56740050156</v>
      </c>
      <c r="T310" s="14" t="s">
        <v>633</v>
      </c>
      <c r="U310" s="14">
        <v>2026</v>
      </c>
    </row>
    <row r="311" spans="2:21" ht="23.25" customHeight="1">
      <c r="B311" s="685" t="s">
        <v>652</v>
      </c>
      <c r="C311" s="726" t="s">
        <v>653</v>
      </c>
      <c r="D311" s="728" t="s">
        <v>654</v>
      </c>
      <c r="E311" s="9">
        <v>0</v>
      </c>
      <c r="F311" s="9">
        <v>1.36</v>
      </c>
      <c r="G311" s="9">
        <f t="shared" si="22"/>
        <v>1.36</v>
      </c>
      <c r="H311" s="27"/>
      <c r="I311" s="2" t="s">
        <v>22</v>
      </c>
      <c r="J311" s="10"/>
      <c r="K311" s="10"/>
      <c r="L311" s="10"/>
      <c r="M311" s="10"/>
      <c r="N311" s="10"/>
      <c r="O311" s="10"/>
      <c r="P311" s="10"/>
      <c r="Q311" s="10"/>
      <c r="R311" s="27"/>
      <c r="S311" s="788">
        <v>56740020094001</v>
      </c>
      <c r="T311" s="700" t="s">
        <v>633</v>
      </c>
      <c r="U311" s="700" t="s">
        <v>3563</v>
      </c>
    </row>
    <row r="312" spans="2:21" ht="15" customHeight="1">
      <c r="B312" s="738"/>
      <c r="C312" s="739"/>
      <c r="D312" s="740"/>
      <c r="E312" s="9">
        <v>1.36</v>
      </c>
      <c r="F312" s="9">
        <v>2.46</v>
      </c>
      <c r="G312" s="9">
        <f t="shared" si="22"/>
        <v>1.0999999999999999</v>
      </c>
      <c r="H312" s="27"/>
      <c r="I312" s="2" t="s">
        <v>42</v>
      </c>
      <c r="J312" s="10"/>
      <c r="K312" s="10"/>
      <c r="L312" s="10"/>
      <c r="M312" s="10"/>
      <c r="N312" s="10"/>
      <c r="O312" s="10"/>
      <c r="P312" s="10"/>
      <c r="Q312" s="10"/>
      <c r="R312" s="27"/>
      <c r="S312" s="789"/>
      <c r="T312" s="706"/>
      <c r="U312" s="706"/>
    </row>
    <row r="313" spans="2:21" ht="22.5">
      <c r="B313" s="7" t="s">
        <v>655</v>
      </c>
      <c r="C313" s="7" t="s">
        <v>656</v>
      </c>
      <c r="D313" s="8" t="s">
        <v>657</v>
      </c>
      <c r="E313" s="9">
        <v>0</v>
      </c>
      <c r="F313" s="9">
        <v>0.59</v>
      </c>
      <c r="G313" s="9">
        <f t="shared" si="22"/>
        <v>0.59</v>
      </c>
      <c r="H313" s="27"/>
      <c r="I313" s="2" t="s">
        <v>22</v>
      </c>
      <c r="J313" s="10"/>
      <c r="K313" s="10"/>
      <c r="L313" s="10"/>
      <c r="M313" s="10"/>
      <c r="N313" s="10"/>
      <c r="O313" s="10"/>
      <c r="P313" s="10"/>
      <c r="Q313" s="10"/>
      <c r="R313" s="27"/>
      <c r="S313" s="55">
        <v>56740030039001</v>
      </c>
      <c r="T313" s="484" t="s">
        <v>633</v>
      </c>
      <c r="U313" s="484" t="s">
        <v>3563</v>
      </c>
    </row>
    <row r="314" spans="2:21" ht="22.5">
      <c r="B314" s="7" t="s">
        <v>658</v>
      </c>
      <c r="C314" s="7" t="s">
        <v>659</v>
      </c>
      <c r="D314" s="8" t="s">
        <v>660</v>
      </c>
      <c r="E314" s="9">
        <v>0</v>
      </c>
      <c r="F314" s="9">
        <v>0.71</v>
      </c>
      <c r="G314" s="9">
        <f t="shared" si="22"/>
        <v>0.71</v>
      </c>
      <c r="H314" s="27"/>
      <c r="I314" s="2" t="s">
        <v>42</v>
      </c>
      <c r="J314" s="10"/>
      <c r="K314" s="10"/>
      <c r="L314" s="10"/>
      <c r="M314" s="10"/>
      <c r="N314" s="10"/>
      <c r="O314" s="10"/>
      <c r="P314" s="10"/>
      <c r="Q314" s="10"/>
      <c r="R314" s="27"/>
      <c r="S314" s="36">
        <v>56740030085</v>
      </c>
      <c r="T314" s="479" t="s">
        <v>633</v>
      </c>
      <c r="U314" s="479">
        <v>2026</v>
      </c>
    </row>
    <row r="315" spans="2:21" ht="26.25" customHeight="1">
      <c r="B315" s="2" t="s">
        <v>661</v>
      </c>
      <c r="C315" s="7" t="s">
        <v>662</v>
      </c>
      <c r="D315" s="8" t="s">
        <v>663</v>
      </c>
      <c r="E315" s="9">
        <v>0</v>
      </c>
      <c r="F315" s="9">
        <v>1.2</v>
      </c>
      <c r="G315" s="9">
        <f t="shared" si="22"/>
        <v>1.2</v>
      </c>
      <c r="H315" s="27"/>
      <c r="I315" s="2" t="s">
        <v>22</v>
      </c>
      <c r="J315" s="10"/>
      <c r="K315" s="10"/>
      <c r="L315" s="10"/>
      <c r="M315" s="10"/>
      <c r="N315" s="10"/>
      <c r="O315" s="10"/>
      <c r="P315" s="10"/>
      <c r="Q315" s="10"/>
      <c r="R315" s="27"/>
      <c r="S315" s="55">
        <v>56740030086001</v>
      </c>
      <c r="T315" s="484" t="s">
        <v>633</v>
      </c>
      <c r="U315" s="484" t="s">
        <v>3563</v>
      </c>
    </row>
    <row r="316" spans="2:21" ht="22.5">
      <c r="B316" s="7" t="s">
        <v>664</v>
      </c>
      <c r="C316" s="7" t="s">
        <v>665</v>
      </c>
      <c r="D316" s="8" t="s">
        <v>666</v>
      </c>
      <c r="E316" s="9">
        <v>0</v>
      </c>
      <c r="F316" s="9">
        <v>0.78</v>
      </c>
      <c r="G316" s="9">
        <f t="shared" si="22"/>
        <v>0.78</v>
      </c>
      <c r="H316" s="27"/>
      <c r="I316" s="2" t="s">
        <v>22</v>
      </c>
      <c r="J316" s="10"/>
      <c r="K316" s="10"/>
      <c r="L316" s="10"/>
      <c r="M316" s="10"/>
      <c r="N316" s="10"/>
      <c r="O316" s="10"/>
      <c r="P316" s="10"/>
      <c r="Q316" s="10"/>
      <c r="R316" s="27"/>
      <c r="S316" s="36">
        <v>56740040099</v>
      </c>
      <c r="T316" s="479" t="s">
        <v>633</v>
      </c>
      <c r="U316" s="479">
        <v>2026</v>
      </c>
    </row>
    <row r="317" spans="2:21" ht="15" customHeight="1">
      <c r="B317" s="2" t="s">
        <v>667</v>
      </c>
      <c r="C317" s="7" t="s">
        <v>668</v>
      </c>
      <c r="D317" s="8" t="s">
        <v>669</v>
      </c>
      <c r="E317" s="9">
        <v>0</v>
      </c>
      <c r="F317" s="9">
        <v>1</v>
      </c>
      <c r="G317" s="9">
        <f t="shared" si="22"/>
        <v>1</v>
      </c>
      <c r="H317" s="27"/>
      <c r="I317" s="2" t="s">
        <v>42</v>
      </c>
      <c r="J317" s="10"/>
      <c r="K317" s="10"/>
      <c r="L317" s="10"/>
      <c r="M317" s="10"/>
      <c r="N317" s="10"/>
      <c r="O317" s="10"/>
      <c r="P317" s="10"/>
      <c r="Q317" s="10"/>
      <c r="R317" s="27"/>
      <c r="S317" s="55">
        <v>56740040167001</v>
      </c>
      <c r="T317" s="479" t="s">
        <v>633</v>
      </c>
      <c r="U317" s="479" t="s">
        <v>3563</v>
      </c>
    </row>
    <row r="318" spans="2:21" ht="25.5" customHeight="1">
      <c r="B318" s="2" t="s">
        <v>670</v>
      </c>
      <c r="C318" s="7" t="s">
        <v>671</v>
      </c>
      <c r="D318" s="8" t="s">
        <v>672</v>
      </c>
      <c r="E318" s="9">
        <v>0</v>
      </c>
      <c r="F318" s="9">
        <v>1.73</v>
      </c>
      <c r="G318" s="9">
        <f t="shared" si="22"/>
        <v>1.73</v>
      </c>
      <c r="H318" s="27"/>
      <c r="I318" s="2" t="s">
        <v>22</v>
      </c>
      <c r="J318" s="10"/>
      <c r="K318" s="10"/>
      <c r="L318" s="10"/>
      <c r="M318" s="10"/>
      <c r="N318" s="10"/>
      <c r="O318" s="10"/>
      <c r="P318" s="10"/>
      <c r="Q318" s="10"/>
      <c r="R318" s="27"/>
      <c r="S318" s="55">
        <v>56740070025001</v>
      </c>
      <c r="T318" s="479" t="s">
        <v>633</v>
      </c>
      <c r="U318" s="479" t="s">
        <v>3563</v>
      </c>
    </row>
    <row r="319" spans="2:21" ht="27" customHeight="1">
      <c r="B319" s="2" t="s">
        <v>673</v>
      </c>
      <c r="C319" s="4" t="s">
        <v>674</v>
      </c>
      <c r="D319" s="8" t="s">
        <v>675</v>
      </c>
      <c r="E319" s="38">
        <v>0</v>
      </c>
      <c r="F319" s="38">
        <v>2.62</v>
      </c>
      <c r="G319" s="38">
        <f t="shared" si="22"/>
        <v>2.62</v>
      </c>
      <c r="H319" s="27"/>
      <c r="I319" s="2" t="s">
        <v>22</v>
      </c>
      <c r="J319" s="2"/>
      <c r="K319" s="2"/>
      <c r="L319" s="2"/>
      <c r="M319" s="2"/>
      <c r="N319" s="2"/>
      <c r="O319" s="2"/>
      <c r="P319" s="2"/>
      <c r="Q319" s="2"/>
      <c r="R319" s="27"/>
      <c r="S319" s="36">
        <v>56740050132</v>
      </c>
      <c r="T319" s="479" t="s">
        <v>633</v>
      </c>
      <c r="U319" s="479">
        <v>2026</v>
      </c>
    </row>
    <row r="320" spans="2:21">
      <c r="B320" s="685" t="s">
        <v>676</v>
      </c>
      <c r="C320" s="726" t="s">
        <v>677</v>
      </c>
      <c r="D320" s="728" t="s">
        <v>678</v>
      </c>
      <c r="E320" s="9">
        <v>0</v>
      </c>
      <c r="F320" s="9">
        <v>0.13</v>
      </c>
      <c r="G320" s="9">
        <f t="shared" si="22"/>
        <v>0.13</v>
      </c>
      <c r="H320" s="27"/>
      <c r="I320" s="2" t="s">
        <v>32</v>
      </c>
      <c r="J320" s="10"/>
      <c r="K320" s="10"/>
      <c r="L320" s="10"/>
      <c r="M320" s="10"/>
      <c r="N320" s="10"/>
      <c r="O320" s="10"/>
      <c r="P320" s="10"/>
      <c r="Q320" s="10"/>
      <c r="R320" s="27"/>
      <c r="S320" s="788">
        <v>56740050135001</v>
      </c>
      <c r="T320" s="700" t="s">
        <v>633</v>
      </c>
      <c r="U320" s="700" t="s">
        <v>3563</v>
      </c>
    </row>
    <row r="321" spans="2:21" ht="15" customHeight="1">
      <c r="B321" s="687"/>
      <c r="C321" s="739"/>
      <c r="D321" s="740"/>
      <c r="E321" s="9">
        <v>0.13</v>
      </c>
      <c r="F321" s="9">
        <v>3.02</v>
      </c>
      <c r="G321" s="9">
        <f t="shared" si="22"/>
        <v>2.89</v>
      </c>
      <c r="H321" s="27"/>
      <c r="I321" s="2" t="s">
        <v>42</v>
      </c>
      <c r="J321" s="10"/>
      <c r="K321" s="10"/>
      <c r="L321" s="10"/>
      <c r="M321" s="10"/>
      <c r="N321" s="10"/>
      <c r="O321" s="10"/>
      <c r="P321" s="10"/>
      <c r="Q321" s="10"/>
      <c r="R321" s="27"/>
      <c r="S321" s="792"/>
      <c r="T321" s="706"/>
      <c r="U321" s="706"/>
    </row>
    <row r="322" spans="2:21" ht="22.5">
      <c r="B322" s="7" t="s">
        <v>679</v>
      </c>
      <c r="C322" s="7" t="s">
        <v>680</v>
      </c>
      <c r="D322" s="8" t="s">
        <v>681</v>
      </c>
      <c r="E322" s="9">
        <v>0</v>
      </c>
      <c r="F322" s="9">
        <v>1.59</v>
      </c>
      <c r="G322" s="9">
        <f t="shared" si="22"/>
        <v>1.59</v>
      </c>
      <c r="H322" s="27"/>
      <c r="I322" s="2" t="s">
        <v>22</v>
      </c>
      <c r="J322" s="10"/>
      <c r="K322" s="10"/>
      <c r="L322" s="10"/>
      <c r="M322" s="10"/>
      <c r="N322" s="10"/>
      <c r="O322" s="10"/>
      <c r="P322" s="10"/>
      <c r="Q322" s="10"/>
      <c r="R322" s="27"/>
      <c r="S322" s="36">
        <v>56740060088</v>
      </c>
      <c r="T322" s="479" t="s">
        <v>633</v>
      </c>
      <c r="U322" s="479">
        <v>2026</v>
      </c>
    </row>
    <row r="323" spans="2:21" ht="22.5">
      <c r="B323" s="7" t="s">
        <v>682</v>
      </c>
      <c r="C323" s="7" t="s">
        <v>683</v>
      </c>
      <c r="D323" s="8" t="s">
        <v>684</v>
      </c>
      <c r="E323" s="9">
        <v>0</v>
      </c>
      <c r="F323" s="9">
        <v>0.9</v>
      </c>
      <c r="G323" s="9">
        <f t="shared" si="22"/>
        <v>0.9</v>
      </c>
      <c r="H323" s="27"/>
      <c r="I323" s="2" t="s">
        <v>22</v>
      </c>
      <c r="J323" s="10"/>
      <c r="K323" s="10"/>
      <c r="L323" s="10"/>
      <c r="M323" s="10"/>
      <c r="N323" s="10"/>
      <c r="O323" s="10"/>
      <c r="P323" s="10"/>
      <c r="Q323" s="10"/>
      <c r="R323" s="27"/>
      <c r="S323" s="36">
        <v>56740060090</v>
      </c>
      <c r="T323" s="479" t="s">
        <v>633</v>
      </c>
      <c r="U323" s="479">
        <v>2026</v>
      </c>
    </row>
    <row r="324" spans="2:21" ht="22.5" customHeight="1">
      <c r="B324" s="2" t="s">
        <v>685</v>
      </c>
      <c r="C324" s="7" t="s">
        <v>686</v>
      </c>
      <c r="D324" s="8" t="s">
        <v>687</v>
      </c>
      <c r="E324" s="9">
        <v>0</v>
      </c>
      <c r="F324" s="9">
        <v>2.9</v>
      </c>
      <c r="G324" s="9">
        <f t="shared" si="22"/>
        <v>2.9</v>
      </c>
      <c r="H324" s="27"/>
      <c r="I324" s="2" t="s">
        <v>22</v>
      </c>
      <c r="J324" s="10"/>
      <c r="K324" s="10"/>
      <c r="L324" s="10"/>
      <c r="M324" s="10"/>
      <c r="N324" s="10"/>
      <c r="O324" s="10"/>
      <c r="P324" s="10"/>
      <c r="Q324" s="10"/>
      <c r="R324" s="27"/>
      <c r="S324" s="55">
        <v>56740070023001</v>
      </c>
      <c r="T324" s="479" t="s">
        <v>633</v>
      </c>
      <c r="U324" s="479" t="s">
        <v>3563</v>
      </c>
    </row>
    <row r="325" spans="2:21" ht="24" customHeight="1">
      <c r="B325" s="685" t="s">
        <v>688</v>
      </c>
      <c r="C325" s="726" t="s">
        <v>689</v>
      </c>
      <c r="D325" s="728" t="s">
        <v>690</v>
      </c>
      <c r="E325" s="9">
        <v>0</v>
      </c>
      <c r="F325" s="9">
        <v>1.04</v>
      </c>
      <c r="G325" s="9">
        <f t="shared" si="22"/>
        <v>1.04</v>
      </c>
      <c r="H325" s="27"/>
      <c r="I325" s="2" t="s">
        <v>22</v>
      </c>
      <c r="J325" s="10"/>
      <c r="K325" s="10"/>
      <c r="L325" s="10"/>
      <c r="M325" s="10"/>
      <c r="N325" s="10"/>
      <c r="O325" s="10"/>
      <c r="P325" s="10"/>
      <c r="Q325" s="10"/>
      <c r="R325" s="27"/>
      <c r="S325" s="788">
        <v>56740040088001</v>
      </c>
      <c r="T325" s="700" t="s">
        <v>633</v>
      </c>
      <c r="U325" s="700" t="s">
        <v>3563</v>
      </c>
    </row>
    <row r="326" spans="2:21" ht="15" customHeight="1">
      <c r="B326" s="738"/>
      <c r="C326" s="739"/>
      <c r="D326" s="740"/>
      <c r="E326" s="9">
        <v>1.04</v>
      </c>
      <c r="F326" s="9">
        <v>1.76</v>
      </c>
      <c r="G326" s="9">
        <f t="shared" si="22"/>
        <v>0.72</v>
      </c>
      <c r="H326" s="27"/>
      <c r="I326" s="2" t="s">
        <v>42</v>
      </c>
      <c r="J326" s="10"/>
      <c r="K326" s="10"/>
      <c r="L326" s="10"/>
      <c r="M326" s="10"/>
      <c r="N326" s="10"/>
      <c r="O326" s="10"/>
      <c r="P326" s="10"/>
      <c r="Q326" s="10"/>
      <c r="R326" s="27"/>
      <c r="S326" s="789"/>
      <c r="T326" s="706"/>
      <c r="U326" s="706"/>
    </row>
    <row r="327" spans="2:21" ht="22.5">
      <c r="B327" s="7" t="s">
        <v>691</v>
      </c>
      <c r="C327" s="7" t="s">
        <v>692</v>
      </c>
      <c r="D327" s="8" t="s">
        <v>693</v>
      </c>
      <c r="E327" s="9">
        <v>0</v>
      </c>
      <c r="F327" s="9">
        <v>0.56999999999999995</v>
      </c>
      <c r="G327" s="9">
        <f t="shared" si="22"/>
        <v>0.56999999999999995</v>
      </c>
      <c r="H327" s="27"/>
      <c r="I327" s="2" t="s">
        <v>22</v>
      </c>
      <c r="J327" s="10"/>
      <c r="K327" s="10"/>
      <c r="L327" s="10"/>
      <c r="M327" s="10"/>
      <c r="N327" s="10"/>
      <c r="O327" s="10"/>
      <c r="P327" s="10"/>
      <c r="Q327" s="10"/>
      <c r="R327" s="27"/>
      <c r="S327" s="55">
        <v>56740040132001</v>
      </c>
      <c r="T327" s="484" t="s">
        <v>633</v>
      </c>
      <c r="U327" s="484" t="s">
        <v>3563</v>
      </c>
    </row>
    <row r="328" spans="2:21" ht="24" customHeight="1">
      <c r="B328" s="685" t="s">
        <v>694</v>
      </c>
      <c r="C328" s="726" t="s">
        <v>695</v>
      </c>
      <c r="D328" s="728" t="s">
        <v>696</v>
      </c>
      <c r="E328" s="9">
        <v>0</v>
      </c>
      <c r="F328" s="9">
        <v>0.92</v>
      </c>
      <c r="G328" s="9">
        <f t="shared" si="22"/>
        <v>0.92</v>
      </c>
      <c r="H328" s="27"/>
      <c r="I328" s="2" t="s">
        <v>22</v>
      </c>
      <c r="J328" s="10"/>
      <c r="K328" s="10"/>
      <c r="L328" s="10"/>
      <c r="M328" s="10"/>
      <c r="N328" s="10"/>
      <c r="O328" s="10"/>
      <c r="P328" s="10"/>
      <c r="Q328" s="10"/>
      <c r="R328" s="27"/>
      <c r="S328" s="788">
        <v>56740050068001</v>
      </c>
      <c r="T328" s="700" t="s">
        <v>633</v>
      </c>
      <c r="U328" s="700" t="s">
        <v>3563</v>
      </c>
    </row>
    <row r="329" spans="2:21">
      <c r="B329" s="738"/>
      <c r="C329" s="739"/>
      <c r="D329" s="740"/>
      <c r="E329" s="9">
        <v>0.92</v>
      </c>
      <c r="F329" s="9">
        <v>1.02</v>
      </c>
      <c r="G329" s="9">
        <f t="shared" si="22"/>
        <v>9.9999999999999978E-2</v>
      </c>
      <c r="H329" s="27"/>
      <c r="I329" s="2" t="s">
        <v>32</v>
      </c>
      <c r="J329" s="10"/>
      <c r="K329" s="10"/>
      <c r="L329" s="10"/>
      <c r="M329" s="10"/>
      <c r="N329" s="10"/>
      <c r="O329" s="10"/>
      <c r="P329" s="10"/>
      <c r="Q329" s="10"/>
      <c r="R329" s="27"/>
      <c r="S329" s="789"/>
      <c r="T329" s="706"/>
      <c r="U329" s="706"/>
    </row>
    <row r="330" spans="2:21" ht="22.5">
      <c r="B330" s="7" t="s">
        <v>697</v>
      </c>
      <c r="C330" s="7" t="s">
        <v>698</v>
      </c>
      <c r="D330" s="8" t="s">
        <v>699</v>
      </c>
      <c r="E330" s="9">
        <v>0</v>
      </c>
      <c r="F330" s="9">
        <v>1.02</v>
      </c>
      <c r="G330" s="9">
        <f t="shared" ref="G330:G335" si="23">F330-E330</f>
        <v>1.02</v>
      </c>
      <c r="H330" s="27"/>
      <c r="I330" s="2" t="s">
        <v>22</v>
      </c>
      <c r="J330" s="10"/>
      <c r="K330" s="10"/>
      <c r="L330" s="10"/>
      <c r="M330" s="10"/>
      <c r="N330" s="10"/>
      <c r="O330" s="10"/>
      <c r="P330" s="10"/>
      <c r="Q330" s="10"/>
      <c r="R330" s="27"/>
      <c r="S330" s="55">
        <v>56740050070001</v>
      </c>
      <c r="T330" s="477" t="s">
        <v>633</v>
      </c>
      <c r="U330" s="477" t="s">
        <v>3563</v>
      </c>
    </row>
    <row r="331" spans="2:21" ht="22.5">
      <c r="B331" s="7" t="s">
        <v>700</v>
      </c>
      <c r="C331" s="7" t="s">
        <v>701</v>
      </c>
      <c r="D331" s="8" t="s">
        <v>702</v>
      </c>
      <c r="E331" s="9">
        <v>0</v>
      </c>
      <c r="F331" s="9">
        <v>0.72</v>
      </c>
      <c r="G331" s="9">
        <f t="shared" si="23"/>
        <v>0.72</v>
      </c>
      <c r="H331" s="27"/>
      <c r="I331" s="2" t="s">
        <v>22</v>
      </c>
      <c r="J331" s="10"/>
      <c r="K331" s="10"/>
      <c r="L331" s="10"/>
      <c r="M331" s="10"/>
      <c r="N331" s="10"/>
      <c r="O331" s="10"/>
      <c r="P331" s="10"/>
      <c r="Q331" s="10"/>
      <c r="R331" s="27"/>
      <c r="S331" s="55">
        <v>56740060106001</v>
      </c>
      <c r="T331" s="478" t="s">
        <v>633</v>
      </c>
      <c r="U331" s="478" t="s">
        <v>3563</v>
      </c>
    </row>
    <row r="332" spans="2:21" ht="22.5">
      <c r="B332" s="7" t="s">
        <v>703</v>
      </c>
      <c r="C332" s="7" t="s">
        <v>704</v>
      </c>
      <c r="D332" s="8" t="s">
        <v>705</v>
      </c>
      <c r="E332" s="9">
        <v>0</v>
      </c>
      <c r="F332" s="9">
        <v>0.34</v>
      </c>
      <c r="G332" s="9">
        <f t="shared" si="23"/>
        <v>0.34</v>
      </c>
      <c r="H332" s="27"/>
      <c r="I332" s="2" t="s">
        <v>22</v>
      </c>
      <c r="J332" s="10"/>
      <c r="K332" s="10"/>
      <c r="L332" s="10"/>
      <c r="M332" s="10"/>
      <c r="N332" s="10"/>
      <c r="O332" s="10"/>
      <c r="P332" s="10"/>
      <c r="Q332" s="10"/>
      <c r="R332" s="27"/>
      <c r="S332" s="55">
        <v>56740040174001</v>
      </c>
      <c r="T332" s="150" t="s">
        <v>633</v>
      </c>
      <c r="U332" s="150" t="s">
        <v>3563</v>
      </c>
    </row>
    <row r="333" spans="2:21" ht="22.5">
      <c r="B333" s="7" t="s">
        <v>706</v>
      </c>
      <c r="C333" s="7" t="s">
        <v>707</v>
      </c>
      <c r="D333" s="8" t="s">
        <v>708</v>
      </c>
      <c r="E333" s="9">
        <v>0</v>
      </c>
      <c r="F333" s="9">
        <v>0.75</v>
      </c>
      <c r="G333" s="9">
        <f t="shared" si="23"/>
        <v>0.75</v>
      </c>
      <c r="H333" s="27"/>
      <c r="I333" s="2" t="s">
        <v>22</v>
      </c>
      <c r="J333" s="10"/>
      <c r="K333" s="10"/>
      <c r="L333" s="10"/>
      <c r="M333" s="10"/>
      <c r="N333" s="10"/>
      <c r="O333" s="10"/>
      <c r="P333" s="10"/>
      <c r="Q333" s="10"/>
      <c r="R333" s="27"/>
      <c r="S333" s="55">
        <v>56740040026009</v>
      </c>
      <c r="T333" s="485" t="s">
        <v>633</v>
      </c>
      <c r="U333" s="485" t="s">
        <v>3563</v>
      </c>
    </row>
    <row r="334" spans="2:21" ht="22.5">
      <c r="B334" s="7" t="s">
        <v>709</v>
      </c>
      <c r="C334" s="16" t="s">
        <v>710</v>
      </c>
      <c r="D334" s="17" t="s">
        <v>711</v>
      </c>
      <c r="E334" s="13">
        <v>0</v>
      </c>
      <c r="F334" s="13">
        <v>1.5</v>
      </c>
      <c r="G334" s="13">
        <f t="shared" si="23"/>
        <v>1.5</v>
      </c>
      <c r="H334" s="27"/>
      <c r="I334" s="3" t="s">
        <v>22</v>
      </c>
      <c r="J334" s="6"/>
      <c r="K334" s="6"/>
      <c r="L334" s="6"/>
      <c r="M334" s="6"/>
      <c r="N334" s="6"/>
      <c r="O334" s="6"/>
      <c r="P334" s="6"/>
      <c r="Q334" s="6"/>
      <c r="R334" s="27"/>
      <c r="S334" s="55">
        <v>56740060070014</v>
      </c>
      <c r="T334" s="482" t="s">
        <v>633</v>
      </c>
      <c r="U334" s="482" t="s">
        <v>3563</v>
      </c>
    </row>
    <row r="335" spans="2:21">
      <c r="B335" s="6" t="s">
        <v>712</v>
      </c>
      <c r="C335" s="7" t="s">
        <v>713</v>
      </c>
      <c r="D335" s="8" t="s">
        <v>714</v>
      </c>
      <c r="E335" s="13">
        <v>0</v>
      </c>
      <c r="F335" s="13">
        <v>0.14000000000000001</v>
      </c>
      <c r="G335" s="13">
        <f t="shared" si="23"/>
        <v>0.14000000000000001</v>
      </c>
      <c r="H335" s="27"/>
      <c r="I335" s="3" t="s">
        <v>32</v>
      </c>
      <c r="J335" s="6"/>
      <c r="K335" s="6"/>
      <c r="L335" s="6"/>
      <c r="M335" s="6"/>
      <c r="N335" s="6"/>
      <c r="O335" s="6"/>
      <c r="P335" s="6"/>
      <c r="Q335" s="6"/>
      <c r="R335" s="27"/>
      <c r="S335" s="97">
        <v>56740050152001</v>
      </c>
      <c r="T335" s="482" t="s">
        <v>633</v>
      </c>
      <c r="U335" s="482" t="s">
        <v>3563</v>
      </c>
    </row>
    <row r="336" spans="2:21">
      <c r="B336" s="16" t="s">
        <v>715</v>
      </c>
      <c r="C336" s="92"/>
      <c r="D336" s="57" t="s">
        <v>716</v>
      </c>
      <c r="E336" s="28">
        <v>0</v>
      </c>
      <c r="F336" s="13">
        <v>0.21</v>
      </c>
      <c r="G336" s="13">
        <f>F336-E336</f>
        <v>0.21</v>
      </c>
      <c r="H336" s="6">
        <v>1050</v>
      </c>
      <c r="I336" s="3" t="s">
        <v>32</v>
      </c>
      <c r="J336" s="6"/>
      <c r="K336" s="6"/>
      <c r="L336" s="51"/>
      <c r="M336" s="52"/>
      <c r="N336" s="52"/>
      <c r="O336" s="53"/>
      <c r="P336" s="52"/>
      <c r="Q336" s="54"/>
      <c r="R336" s="27"/>
      <c r="S336" s="35">
        <v>56740050133001</v>
      </c>
      <c r="T336" s="482" t="s">
        <v>717</v>
      </c>
      <c r="U336" s="482" t="s">
        <v>3563</v>
      </c>
    </row>
    <row r="338" spans="1:21">
      <c r="A338" s="61"/>
      <c r="B338" s="748" t="s">
        <v>718</v>
      </c>
      <c r="C338" s="746"/>
      <c r="D338" s="746"/>
      <c r="E338" s="746"/>
      <c r="F338" s="746"/>
      <c r="G338" s="59">
        <f>SUM(G304:G336)</f>
        <v>48.910000000000011</v>
      </c>
      <c r="L338" s="63" t="s">
        <v>141</v>
      </c>
      <c r="M338" s="64">
        <f>SUM(M304:M336)</f>
        <v>0</v>
      </c>
      <c r="N338" s="64">
        <f>SUM(N304:N336)</f>
        <v>0</v>
      </c>
      <c r="P338" s="63" t="s">
        <v>142</v>
      </c>
      <c r="Q338" s="64">
        <f>SUM(Q304:Q336)</f>
        <v>0</v>
      </c>
      <c r="R338" s="64">
        <f>SUM(R304:R336)</f>
        <v>0</v>
      </c>
    </row>
    <row r="339" spans="1:21">
      <c r="A339" s="62"/>
      <c r="B339" s="745" t="s">
        <v>138</v>
      </c>
      <c r="C339" s="746"/>
      <c r="D339" s="746"/>
      <c r="E339" s="746"/>
      <c r="F339" s="746"/>
      <c r="G339" s="60">
        <f>SUMIF(I304:I336,"melnais",G304:G336)</f>
        <v>0.94</v>
      </c>
    </row>
    <row r="340" spans="1:21">
      <c r="A340" s="62"/>
      <c r="B340" s="745" t="s">
        <v>139</v>
      </c>
      <c r="C340" s="746"/>
      <c r="D340" s="746"/>
      <c r="E340" s="746"/>
      <c r="F340" s="746"/>
      <c r="G340" s="60">
        <f>SUMIF(I304:I336,"grants (šķembas)",G304:G336)</f>
        <v>40.830000000000005</v>
      </c>
    </row>
    <row r="341" spans="1:21">
      <c r="A341" s="62"/>
      <c r="B341" s="745" t="s">
        <v>140</v>
      </c>
      <c r="C341" s="746"/>
      <c r="D341" s="746"/>
      <c r="E341" s="746"/>
      <c r="F341" s="746"/>
      <c r="G341" s="60">
        <f>SUMIF(I304:I336,"bruģis",G304:G336)</f>
        <v>0</v>
      </c>
    </row>
    <row r="342" spans="1:21">
      <c r="A342" s="62"/>
      <c r="B342" s="745" t="s">
        <v>42</v>
      </c>
      <c r="C342" s="746"/>
      <c r="D342" s="746"/>
      <c r="E342" s="746"/>
      <c r="F342" s="746"/>
      <c r="G342" s="60">
        <f>SUMIF(I304:I336,"bez seguma",G304:G336)</f>
        <v>7.14</v>
      </c>
    </row>
    <row r="344" spans="1:21">
      <c r="B344" s="72" t="s">
        <v>719</v>
      </c>
    </row>
    <row r="345" spans="1:21" ht="15" customHeight="1">
      <c r="B345" s="693" t="s">
        <v>0</v>
      </c>
      <c r="C345" s="693" t="s">
        <v>1</v>
      </c>
      <c r="D345" s="693"/>
      <c r="E345" s="747" t="s">
        <v>2</v>
      </c>
      <c r="F345" s="747"/>
      <c r="G345" s="747"/>
      <c r="H345" s="747"/>
      <c r="I345" s="747"/>
      <c r="J345" s="747"/>
      <c r="K345" s="747"/>
      <c r="L345" s="747"/>
      <c r="M345" s="747"/>
      <c r="N345" s="747"/>
      <c r="O345" s="747"/>
      <c r="P345" s="747"/>
      <c r="Q345" s="747"/>
      <c r="R345" s="747"/>
      <c r="S345" s="693" t="s">
        <v>3</v>
      </c>
      <c r="T345" s="685" t="s">
        <v>124</v>
      </c>
      <c r="U345" s="693" t="s">
        <v>3562</v>
      </c>
    </row>
    <row r="346" spans="1:21">
      <c r="B346" s="693"/>
      <c r="C346" s="693"/>
      <c r="D346" s="693"/>
      <c r="E346" s="693" t="s">
        <v>4</v>
      </c>
      <c r="F346" s="693"/>
      <c r="G346" s="693"/>
      <c r="H346" s="693"/>
      <c r="I346" s="693"/>
      <c r="J346" s="693" t="s">
        <v>5</v>
      </c>
      <c r="K346" s="693"/>
      <c r="L346" s="693"/>
      <c r="M346" s="693"/>
      <c r="N346" s="693"/>
      <c r="O346" s="693"/>
      <c r="P346" s="693"/>
      <c r="Q346" s="693" t="s">
        <v>55</v>
      </c>
      <c r="R346" s="703"/>
      <c r="S346" s="703"/>
      <c r="T346" s="697"/>
      <c r="U346" s="694"/>
    </row>
    <row r="347" spans="1:21">
      <c r="B347" s="693"/>
      <c r="C347" s="693"/>
      <c r="D347" s="693"/>
      <c r="E347" s="693" t="s">
        <v>6</v>
      </c>
      <c r="F347" s="693"/>
      <c r="G347" s="693" t="s">
        <v>7</v>
      </c>
      <c r="H347" s="693" t="s">
        <v>12</v>
      </c>
      <c r="I347" s="693" t="s">
        <v>8</v>
      </c>
      <c r="J347" s="693" t="s">
        <v>9</v>
      </c>
      <c r="K347" s="693" t="s">
        <v>10</v>
      </c>
      <c r="L347" s="693"/>
      <c r="M347" s="693" t="s">
        <v>11</v>
      </c>
      <c r="N347" s="693" t="s">
        <v>12</v>
      </c>
      <c r="O347" s="693" t="s">
        <v>13</v>
      </c>
      <c r="P347" s="755" t="s">
        <v>14</v>
      </c>
      <c r="Q347" s="693" t="s">
        <v>56</v>
      </c>
      <c r="R347" s="693" t="s">
        <v>11</v>
      </c>
      <c r="S347" s="693" t="s">
        <v>57</v>
      </c>
      <c r="T347" s="697"/>
      <c r="U347" s="694"/>
    </row>
    <row r="348" spans="1:21" ht="58.5" customHeight="1">
      <c r="B348" s="693"/>
      <c r="C348" s="693"/>
      <c r="D348" s="693"/>
      <c r="E348" s="3" t="s">
        <v>15</v>
      </c>
      <c r="F348" s="3" t="s">
        <v>16</v>
      </c>
      <c r="G348" s="693"/>
      <c r="H348" s="693"/>
      <c r="I348" s="693"/>
      <c r="J348" s="693"/>
      <c r="K348" s="3" t="s">
        <v>17</v>
      </c>
      <c r="L348" s="3" t="s">
        <v>18</v>
      </c>
      <c r="M348" s="693"/>
      <c r="N348" s="693"/>
      <c r="O348" s="693"/>
      <c r="P348" s="755"/>
      <c r="Q348" s="703"/>
      <c r="R348" s="703"/>
      <c r="S348" s="693"/>
      <c r="T348" s="680"/>
      <c r="U348" s="694"/>
    </row>
    <row r="349" spans="1:21">
      <c r="B349" s="5">
        <v>1</v>
      </c>
      <c r="C349" s="742">
        <v>2</v>
      </c>
      <c r="D349" s="742"/>
      <c r="E349" s="5">
        <v>3</v>
      </c>
      <c r="F349" s="5">
        <v>4</v>
      </c>
      <c r="G349" s="5">
        <v>5</v>
      </c>
      <c r="H349" s="5">
        <v>6</v>
      </c>
      <c r="I349" s="5">
        <v>7</v>
      </c>
      <c r="J349" s="5">
        <v>8</v>
      </c>
      <c r="K349" s="5">
        <v>9</v>
      </c>
      <c r="L349" s="5">
        <v>10</v>
      </c>
      <c r="M349" s="5">
        <v>11</v>
      </c>
      <c r="N349" s="5">
        <v>12</v>
      </c>
      <c r="O349" s="5">
        <v>13</v>
      </c>
      <c r="P349" s="5">
        <v>14</v>
      </c>
      <c r="Q349" s="5">
        <v>15</v>
      </c>
      <c r="R349" s="5">
        <v>16</v>
      </c>
      <c r="S349" s="5">
        <v>17</v>
      </c>
      <c r="T349" s="5">
        <v>18</v>
      </c>
      <c r="U349" s="5">
        <v>19</v>
      </c>
    </row>
    <row r="350" spans="1:21">
      <c r="B350" s="685" t="s">
        <v>720</v>
      </c>
      <c r="C350" s="726" t="s">
        <v>721</v>
      </c>
      <c r="D350" s="728" t="s">
        <v>722</v>
      </c>
      <c r="E350" s="65">
        <v>0</v>
      </c>
      <c r="F350" s="65">
        <v>0.373</v>
      </c>
      <c r="G350" s="65">
        <f t="shared" ref="G350:G368" si="24">F350-E350</f>
        <v>0.373</v>
      </c>
      <c r="H350" s="27"/>
      <c r="I350" s="2" t="s">
        <v>32</v>
      </c>
      <c r="J350" s="10"/>
      <c r="K350" s="10"/>
      <c r="L350" s="10"/>
      <c r="M350" s="10"/>
      <c r="N350" s="10"/>
      <c r="O350" s="10"/>
      <c r="P350" s="10"/>
      <c r="Q350" s="10"/>
      <c r="R350" s="27"/>
      <c r="S350" s="765">
        <v>56660010160</v>
      </c>
      <c r="T350" s="700" t="s">
        <v>719</v>
      </c>
      <c r="U350" s="700">
        <v>2026</v>
      </c>
    </row>
    <row r="351" spans="1:21" ht="22.5">
      <c r="B351" s="687"/>
      <c r="C351" s="739"/>
      <c r="D351" s="740"/>
      <c r="E351" s="65">
        <v>0.373</v>
      </c>
      <c r="F351" s="65">
        <v>7.26</v>
      </c>
      <c r="G351" s="65">
        <f t="shared" si="24"/>
        <v>6.8869999999999996</v>
      </c>
      <c r="H351" s="27"/>
      <c r="I351" s="2" t="s">
        <v>22</v>
      </c>
      <c r="J351" s="10"/>
      <c r="K351" s="10"/>
      <c r="L351" s="10"/>
      <c r="M351" s="10"/>
      <c r="N351" s="10"/>
      <c r="O351" s="10"/>
      <c r="P351" s="10"/>
      <c r="Q351" s="10"/>
      <c r="R351" s="27"/>
      <c r="S351" s="794"/>
      <c r="T351" s="706"/>
      <c r="U351" s="706"/>
    </row>
    <row r="352" spans="1:21" ht="22.5">
      <c r="B352" s="7" t="s">
        <v>723</v>
      </c>
      <c r="C352" s="7" t="s">
        <v>724</v>
      </c>
      <c r="D352" s="8" t="s">
        <v>725</v>
      </c>
      <c r="E352" s="65">
        <v>0</v>
      </c>
      <c r="F352" s="65">
        <v>2.87</v>
      </c>
      <c r="G352" s="65">
        <f t="shared" si="24"/>
        <v>2.87</v>
      </c>
      <c r="H352" s="27"/>
      <c r="I352" s="2" t="s">
        <v>22</v>
      </c>
      <c r="J352" s="10"/>
      <c r="K352" s="10"/>
      <c r="L352" s="10"/>
      <c r="M352" s="10"/>
      <c r="N352" s="10"/>
      <c r="O352" s="10"/>
      <c r="P352" s="10"/>
      <c r="Q352" s="10"/>
      <c r="R352" s="27"/>
      <c r="S352" s="69">
        <v>56660050101</v>
      </c>
      <c r="T352" s="479" t="s">
        <v>719</v>
      </c>
      <c r="U352" s="479">
        <v>2026</v>
      </c>
    </row>
    <row r="353" spans="2:21" ht="22.5">
      <c r="B353" s="2" t="s">
        <v>726</v>
      </c>
      <c r="C353" s="7" t="s">
        <v>727</v>
      </c>
      <c r="D353" s="8" t="s">
        <v>728</v>
      </c>
      <c r="E353" s="65">
        <v>0</v>
      </c>
      <c r="F353" s="65">
        <v>1.92</v>
      </c>
      <c r="G353" s="65">
        <f t="shared" si="24"/>
        <v>1.92</v>
      </c>
      <c r="H353" s="27"/>
      <c r="I353" s="2" t="s">
        <v>22</v>
      </c>
      <c r="J353" s="10"/>
      <c r="K353" s="10"/>
      <c r="L353" s="10"/>
      <c r="M353" s="10"/>
      <c r="N353" s="10"/>
      <c r="O353" s="10"/>
      <c r="P353" s="10"/>
      <c r="Q353" s="10"/>
      <c r="R353" s="27"/>
      <c r="S353" s="69">
        <v>56660040141</v>
      </c>
      <c r="T353" s="479" t="s">
        <v>719</v>
      </c>
      <c r="U353" s="479">
        <v>2026</v>
      </c>
    </row>
    <row r="354" spans="2:21" ht="22.5">
      <c r="B354" s="685" t="s">
        <v>729</v>
      </c>
      <c r="C354" s="726" t="s">
        <v>730</v>
      </c>
      <c r="D354" s="728" t="s">
        <v>731</v>
      </c>
      <c r="E354" s="65">
        <v>0</v>
      </c>
      <c r="F354" s="65">
        <v>0.19</v>
      </c>
      <c r="G354" s="65">
        <f t="shared" si="24"/>
        <v>0.19</v>
      </c>
      <c r="H354" s="27"/>
      <c r="I354" s="2" t="s">
        <v>22</v>
      </c>
      <c r="J354" s="10"/>
      <c r="K354" s="10"/>
      <c r="L354" s="10"/>
      <c r="M354" s="10"/>
      <c r="N354" s="10"/>
      <c r="O354" s="10"/>
      <c r="P354" s="10"/>
      <c r="Q354" s="10"/>
      <c r="R354" s="27"/>
      <c r="S354" s="767">
        <v>56660040179001</v>
      </c>
      <c r="T354" s="685" t="s">
        <v>719</v>
      </c>
      <c r="U354" s="685" t="s">
        <v>3563</v>
      </c>
    </row>
    <row r="355" spans="2:21">
      <c r="B355" s="738"/>
      <c r="C355" s="739"/>
      <c r="D355" s="740"/>
      <c r="E355" s="65">
        <v>0.19</v>
      </c>
      <c r="F355" s="65">
        <v>0.53</v>
      </c>
      <c r="G355" s="65">
        <f t="shared" si="24"/>
        <v>0.34</v>
      </c>
      <c r="H355" s="27"/>
      <c r="I355" s="2" t="s">
        <v>32</v>
      </c>
      <c r="J355" s="10"/>
      <c r="K355" s="10"/>
      <c r="L355" s="10"/>
      <c r="M355" s="10"/>
      <c r="N355" s="10"/>
      <c r="O355" s="10"/>
      <c r="P355" s="10"/>
      <c r="Q355" s="10"/>
      <c r="R355" s="27"/>
      <c r="S355" s="790"/>
      <c r="T355" s="697"/>
      <c r="U355" s="697"/>
    </row>
    <row r="356" spans="2:21" ht="22.5">
      <c r="B356" s="738"/>
      <c r="C356" s="739"/>
      <c r="D356" s="740"/>
      <c r="E356" s="65">
        <v>0.53</v>
      </c>
      <c r="F356" s="65">
        <v>0.76</v>
      </c>
      <c r="G356" s="65">
        <f t="shared" si="24"/>
        <v>0.22999999999999998</v>
      </c>
      <c r="H356" s="27"/>
      <c r="I356" s="2" t="s">
        <v>22</v>
      </c>
      <c r="J356" s="10"/>
      <c r="K356" s="10"/>
      <c r="L356" s="10"/>
      <c r="M356" s="10"/>
      <c r="N356" s="10"/>
      <c r="O356" s="10"/>
      <c r="P356" s="10"/>
      <c r="Q356" s="10"/>
      <c r="R356" s="27"/>
      <c r="S356" s="791"/>
      <c r="T356" s="680"/>
      <c r="U356" s="680"/>
    </row>
    <row r="357" spans="2:21" ht="22.5">
      <c r="B357" s="7" t="s">
        <v>732</v>
      </c>
      <c r="C357" s="7" t="s">
        <v>733</v>
      </c>
      <c r="D357" s="8" t="s">
        <v>734</v>
      </c>
      <c r="E357" s="65">
        <v>0</v>
      </c>
      <c r="F357" s="65">
        <v>0.6</v>
      </c>
      <c r="G357" s="65">
        <f t="shared" si="24"/>
        <v>0.6</v>
      </c>
      <c r="H357" s="27"/>
      <c r="I357" s="2" t="s">
        <v>22</v>
      </c>
      <c r="J357" s="10"/>
      <c r="K357" s="10"/>
      <c r="L357" s="10"/>
      <c r="M357" s="10"/>
      <c r="N357" s="10"/>
      <c r="O357" s="10"/>
      <c r="P357" s="10"/>
      <c r="Q357" s="10"/>
      <c r="R357" s="27"/>
      <c r="S357" s="69">
        <v>56660040145</v>
      </c>
      <c r="T357" s="479" t="s">
        <v>719</v>
      </c>
      <c r="U357" s="479">
        <v>2026</v>
      </c>
    </row>
    <row r="358" spans="2:21" ht="22.5">
      <c r="B358" s="2" t="s">
        <v>735</v>
      </c>
      <c r="C358" s="7" t="s">
        <v>736</v>
      </c>
      <c r="D358" s="8" t="s">
        <v>737</v>
      </c>
      <c r="E358" s="65">
        <v>0</v>
      </c>
      <c r="F358" s="65">
        <v>5.46</v>
      </c>
      <c r="G358" s="65">
        <f t="shared" si="24"/>
        <v>5.46</v>
      </c>
      <c r="H358" s="27"/>
      <c r="I358" s="2" t="s">
        <v>22</v>
      </c>
      <c r="J358" s="10"/>
      <c r="K358" s="10"/>
      <c r="L358" s="10"/>
      <c r="M358" s="10"/>
      <c r="N358" s="10"/>
      <c r="O358" s="10"/>
      <c r="P358" s="10"/>
      <c r="Q358" s="10"/>
      <c r="R358" s="27"/>
      <c r="S358" s="69">
        <v>56660030205</v>
      </c>
      <c r="T358" s="479" t="s">
        <v>719</v>
      </c>
      <c r="U358" s="479">
        <v>2026</v>
      </c>
    </row>
    <row r="359" spans="2:21" ht="22.5">
      <c r="B359" s="7" t="s">
        <v>738</v>
      </c>
      <c r="C359" s="7" t="s">
        <v>739</v>
      </c>
      <c r="D359" s="8" t="s">
        <v>740</v>
      </c>
      <c r="E359" s="65">
        <v>0</v>
      </c>
      <c r="F359" s="65">
        <v>2.2000000000000002</v>
      </c>
      <c r="G359" s="65">
        <f t="shared" si="24"/>
        <v>2.2000000000000002</v>
      </c>
      <c r="H359" s="27"/>
      <c r="I359" s="2" t="s">
        <v>22</v>
      </c>
      <c r="J359" s="2" t="s">
        <v>3588</v>
      </c>
      <c r="K359" s="10">
        <v>0.04</v>
      </c>
      <c r="L359" s="2" t="s">
        <v>762</v>
      </c>
      <c r="M359" s="10">
        <v>18</v>
      </c>
      <c r="N359" s="10">
        <v>126</v>
      </c>
      <c r="O359" s="10"/>
      <c r="P359" s="10" t="s">
        <v>253</v>
      </c>
      <c r="Q359" s="10"/>
      <c r="R359" s="27"/>
      <c r="S359" s="69">
        <v>56660030206</v>
      </c>
      <c r="T359" s="479" t="s">
        <v>719</v>
      </c>
      <c r="U359" s="479">
        <v>2026</v>
      </c>
    </row>
    <row r="360" spans="2:21" ht="22.5">
      <c r="B360" s="2" t="s">
        <v>741</v>
      </c>
      <c r="C360" s="7" t="s">
        <v>742</v>
      </c>
      <c r="D360" s="8" t="s">
        <v>743</v>
      </c>
      <c r="E360" s="65">
        <v>0</v>
      </c>
      <c r="F360" s="65">
        <v>0.9</v>
      </c>
      <c r="G360" s="65">
        <f t="shared" si="24"/>
        <v>0.9</v>
      </c>
      <c r="H360" s="27"/>
      <c r="I360" s="2" t="s">
        <v>22</v>
      </c>
      <c r="J360" s="10"/>
      <c r="K360" s="10"/>
      <c r="L360" s="10"/>
      <c r="M360" s="10"/>
      <c r="N360" s="10"/>
      <c r="O360" s="10"/>
      <c r="P360" s="10"/>
      <c r="Q360" s="10"/>
      <c r="R360" s="27"/>
      <c r="S360" s="69">
        <v>56660030207</v>
      </c>
      <c r="T360" s="479" t="s">
        <v>719</v>
      </c>
      <c r="U360" s="479">
        <v>2026</v>
      </c>
    </row>
    <row r="361" spans="2:21" ht="22.5">
      <c r="B361" s="2" t="s">
        <v>744</v>
      </c>
      <c r="C361" s="7" t="s">
        <v>745</v>
      </c>
      <c r="D361" s="8" t="s">
        <v>746</v>
      </c>
      <c r="E361" s="65">
        <v>0</v>
      </c>
      <c r="F361" s="65">
        <v>2.4300000000000002</v>
      </c>
      <c r="G361" s="65">
        <f t="shared" si="24"/>
        <v>2.4300000000000002</v>
      </c>
      <c r="H361" s="27"/>
      <c r="I361" s="2" t="s">
        <v>22</v>
      </c>
      <c r="J361" s="10"/>
      <c r="K361" s="10"/>
      <c r="L361" s="10"/>
      <c r="M361" s="10"/>
      <c r="N361" s="10"/>
      <c r="O361" s="10"/>
      <c r="P361" s="10"/>
      <c r="Q361" s="10"/>
      <c r="R361" s="27"/>
      <c r="S361" s="69">
        <v>56660060229</v>
      </c>
      <c r="T361" s="479" t="s">
        <v>719</v>
      </c>
      <c r="U361" s="479">
        <v>2026</v>
      </c>
    </row>
    <row r="362" spans="2:21">
      <c r="B362" s="685" t="s">
        <v>747</v>
      </c>
      <c r="C362" s="726" t="s">
        <v>748</v>
      </c>
      <c r="D362" s="728" t="s">
        <v>749</v>
      </c>
      <c r="E362" s="65">
        <v>0</v>
      </c>
      <c r="F362" s="65">
        <v>0.17499999999999999</v>
      </c>
      <c r="G362" s="65">
        <f t="shared" si="24"/>
        <v>0.17499999999999999</v>
      </c>
      <c r="H362" s="27"/>
      <c r="I362" s="2" t="s">
        <v>32</v>
      </c>
      <c r="J362" s="10"/>
      <c r="K362" s="10"/>
      <c r="L362" s="10"/>
      <c r="M362" s="10"/>
      <c r="N362" s="10"/>
      <c r="O362" s="10"/>
      <c r="P362" s="10"/>
      <c r="Q362" s="10"/>
      <c r="R362" s="27"/>
      <c r="S362" s="763">
        <v>56660060230</v>
      </c>
      <c r="T362" s="685" t="s">
        <v>719</v>
      </c>
      <c r="U362" s="685">
        <v>2026</v>
      </c>
    </row>
    <row r="363" spans="2:21" ht="22.5">
      <c r="B363" s="737"/>
      <c r="C363" s="732"/>
      <c r="D363" s="733"/>
      <c r="E363" s="65">
        <v>0.17499999999999999</v>
      </c>
      <c r="F363" s="65">
        <v>0.45500000000000002</v>
      </c>
      <c r="G363" s="65">
        <f t="shared" si="24"/>
        <v>0.28000000000000003</v>
      </c>
      <c r="H363" s="27"/>
      <c r="I363" s="2" t="s">
        <v>22</v>
      </c>
      <c r="J363" s="10"/>
      <c r="K363" s="10"/>
      <c r="L363" s="10"/>
      <c r="M363" s="10"/>
      <c r="N363" s="10"/>
      <c r="O363" s="10"/>
      <c r="P363" s="10"/>
      <c r="Q363" s="10"/>
      <c r="R363" s="27"/>
      <c r="S363" s="791"/>
      <c r="T363" s="680"/>
      <c r="U363" s="680"/>
    </row>
    <row r="364" spans="2:21" ht="22.5">
      <c r="B364" s="2" t="s">
        <v>750</v>
      </c>
      <c r="C364" s="7" t="s">
        <v>751</v>
      </c>
      <c r="D364" s="8" t="s">
        <v>752</v>
      </c>
      <c r="E364" s="65">
        <v>1</v>
      </c>
      <c r="F364" s="65">
        <v>5.04</v>
      </c>
      <c r="G364" s="65">
        <f t="shared" si="24"/>
        <v>4.04</v>
      </c>
      <c r="H364" s="27"/>
      <c r="I364" s="2" t="s">
        <v>22</v>
      </c>
      <c r="J364" s="10"/>
      <c r="K364" s="10"/>
      <c r="L364" s="10"/>
      <c r="M364" s="10"/>
      <c r="N364" s="10"/>
      <c r="O364" s="10"/>
      <c r="P364" s="10"/>
      <c r="Q364" s="10"/>
      <c r="R364" s="27"/>
      <c r="S364" s="67">
        <v>56660060231001</v>
      </c>
      <c r="T364" s="484" t="s">
        <v>719</v>
      </c>
      <c r="U364" s="484" t="s">
        <v>3563</v>
      </c>
    </row>
    <row r="365" spans="2:21">
      <c r="B365" s="685" t="s">
        <v>753</v>
      </c>
      <c r="C365" s="726" t="s">
        <v>754</v>
      </c>
      <c r="D365" s="728" t="s">
        <v>755</v>
      </c>
      <c r="E365" s="65">
        <v>0</v>
      </c>
      <c r="F365" s="65">
        <v>0.66</v>
      </c>
      <c r="G365" s="65">
        <f t="shared" si="24"/>
        <v>0.66</v>
      </c>
      <c r="H365" s="27"/>
      <c r="I365" s="2" t="s">
        <v>32</v>
      </c>
      <c r="J365" s="10"/>
      <c r="K365" s="10"/>
      <c r="L365" s="10"/>
      <c r="M365" s="10"/>
      <c r="N365" s="10"/>
      <c r="O365" s="10"/>
      <c r="P365" s="10"/>
      <c r="Q365" s="10"/>
      <c r="R365" s="27"/>
      <c r="S365" s="767">
        <v>56660040146001</v>
      </c>
      <c r="T365" s="685" t="s">
        <v>719</v>
      </c>
      <c r="U365" s="685" t="s">
        <v>3563</v>
      </c>
    </row>
    <row r="366" spans="2:21" ht="22.5">
      <c r="B366" s="738"/>
      <c r="C366" s="739"/>
      <c r="D366" s="740"/>
      <c r="E366" s="65">
        <v>0.66</v>
      </c>
      <c r="F366" s="65">
        <v>2.34</v>
      </c>
      <c r="G366" s="65">
        <f t="shared" si="24"/>
        <v>1.6799999999999997</v>
      </c>
      <c r="H366" s="27"/>
      <c r="I366" s="2" t="s">
        <v>22</v>
      </c>
      <c r="J366" s="10"/>
      <c r="K366" s="10"/>
      <c r="L366" s="10"/>
      <c r="M366" s="10"/>
      <c r="N366" s="10"/>
      <c r="O366" s="10"/>
      <c r="P366" s="10"/>
      <c r="Q366" s="10"/>
      <c r="R366" s="27"/>
      <c r="S366" s="795"/>
      <c r="T366" s="680"/>
      <c r="U366" s="680"/>
    </row>
    <row r="367" spans="2:21" ht="22.5">
      <c r="B367" s="7" t="s">
        <v>756</v>
      </c>
      <c r="C367" s="7" t="s">
        <v>757</v>
      </c>
      <c r="D367" s="8" t="s">
        <v>758</v>
      </c>
      <c r="E367" s="65">
        <v>0</v>
      </c>
      <c r="F367" s="65">
        <v>0.6</v>
      </c>
      <c r="G367" s="65">
        <f t="shared" si="24"/>
        <v>0.6</v>
      </c>
      <c r="H367" s="27"/>
      <c r="I367" s="2" t="s">
        <v>22</v>
      </c>
      <c r="J367" s="10"/>
      <c r="K367" s="10"/>
      <c r="L367" s="10"/>
      <c r="M367" s="10"/>
      <c r="N367" s="10"/>
      <c r="O367" s="10"/>
      <c r="P367" s="10"/>
      <c r="Q367" s="10"/>
      <c r="R367" s="27"/>
      <c r="S367" s="69">
        <v>56660040177</v>
      </c>
      <c r="T367" s="479" t="s">
        <v>719</v>
      </c>
      <c r="U367" s="479">
        <v>2026</v>
      </c>
    </row>
    <row r="368" spans="2:21" ht="22.5">
      <c r="B368" s="6" t="s">
        <v>759</v>
      </c>
      <c r="C368" s="16" t="s">
        <v>760</v>
      </c>
      <c r="D368" s="17" t="s">
        <v>761</v>
      </c>
      <c r="E368" s="66">
        <v>0</v>
      </c>
      <c r="F368" s="66">
        <v>0.11</v>
      </c>
      <c r="G368" s="66">
        <f t="shared" si="24"/>
        <v>0.11</v>
      </c>
      <c r="H368" s="27"/>
      <c r="I368" s="3" t="s">
        <v>22</v>
      </c>
      <c r="J368" s="6"/>
      <c r="K368" s="6"/>
      <c r="L368" s="6"/>
      <c r="M368" s="6"/>
      <c r="N368" s="6"/>
      <c r="O368" s="6"/>
      <c r="P368" s="6"/>
      <c r="Q368" s="6"/>
      <c r="R368" s="27"/>
      <c r="S368" s="68">
        <v>56660060304001</v>
      </c>
      <c r="T368" s="482" t="s">
        <v>719</v>
      </c>
      <c r="U368" s="482" t="s">
        <v>3563</v>
      </c>
    </row>
    <row r="369" spans="2:21" ht="22.5">
      <c r="B369" s="7" t="s">
        <v>763</v>
      </c>
      <c r="C369" s="7" t="s">
        <v>764</v>
      </c>
      <c r="D369" s="8" t="s">
        <v>765</v>
      </c>
      <c r="E369" s="9">
        <v>0</v>
      </c>
      <c r="F369" s="9">
        <v>0.42</v>
      </c>
      <c r="G369" s="9">
        <f t="shared" ref="G369:G397" si="25">F369-E369</f>
        <v>0.42</v>
      </c>
      <c r="H369" s="27"/>
      <c r="I369" s="2" t="s">
        <v>22</v>
      </c>
      <c r="J369" s="10"/>
      <c r="K369" s="10"/>
      <c r="L369" s="10"/>
      <c r="M369" s="10"/>
      <c r="N369" s="10"/>
      <c r="O369" s="10"/>
      <c r="P369" s="10"/>
      <c r="Q369" s="10"/>
      <c r="R369" s="27"/>
      <c r="S369" s="69">
        <v>56660040142</v>
      </c>
      <c r="T369" s="479" t="s">
        <v>719</v>
      </c>
      <c r="U369" s="479">
        <v>2026</v>
      </c>
    </row>
    <row r="370" spans="2:21" ht="22.5">
      <c r="B370" s="7" t="s">
        <v>766</v>
      </c>
      <c r="C370" s="7" t="s">
        <v>767</v>
      </c>
      <c r="D370" s="8" t="s">
        <v>768</v>
      </c>
      <c r="E370" s="9">
        <v>0</v>
      </c>
      <c r="F370" s="9">
        <v>0.26</v>
      </c>
      <c r="G370" s="9">
        <f t="shared" si="25"/>
        <v>0.26</v>
      </c>
      <c r="H370" s="27"/>
      <c r="I370" s="2" t="s">
        <v>22</v>
      </c>
      <c r="J370" s="10"/>
      <c r="K370" s="10"/>
      <c r="L370" s="10"/>
      <c r="M370" s="10"/>
      <c r="N370" s="10"/>
      <c r="O370" s="10"/>
      <c r="P370" s="10"/>
      <c r="Q370" s="10"/>
      <c r="R370" s="27"/>
      <c r="S370" s="69">
        <v>56660040181</v>
      </c>
      <c r="T370" s="479" t="s">
        <v>719</v>
      </c>
      <c r="U370" s="479">
        <v>2026</v>
      </c>
    </row>
    <row r="371" spans="2:21" ht="22.5">
      <c r="B371" s="7" t="s">
        <v>769</v>
      </c>
      <c r="C371" s="7" t="s">
        <v>770</v>
      </c>
      <c r="D371" s="8" t="s">
        <v>771</v>
      </c>
      <c r="E371" s="9">
        <v>0</v>
      </c>
      <c r="F371" s="9">
        <v>1.02</v>
      </c>
      <c r="G371" s="9">
        <f t="shared" si="25"/>
        <v>1.02</v>
      </c>
      <c r="H371" s="27"/>
      <c r="I371" s="2" t="s">
        <v>22</v>
      </c>
      <c r="J371" s="10"/>
      <c r="K371" s="10"/>
      <c r="L371" s="10"/>
      <c r="M371" s="10"/>
      <c r="N371" s="10"/>
      <c r="O371" s="10"/>
      <c r="P371" s="10"/>
      <c r="Q371" s="10"/>
      <c r="R371" s="27"/>
      <c r="S371" s="67">
        <v>56660050012001</v>
      </c>
      <c r="T371" s="484" t="s">
        <v>719</v>
      </c>
      <c r="U371" s="484" t="s">
        <v>3563</v>
      </c>
    </row>
    <row r="372" spans="2:21" ht="22.5">
      <c r="B372" s="7" t="s">
        <v>772</v>
      </c>
      <c r="C372" s="7" t="s">
        <v>773</v>
      </c>
      <c r="D372" s="8" t="s">
        <v>774</v>
      </c>
      <c r="E372" s="9">
        <v>0</v>
      </c>
      <c r="F372" s="9">
        <v>2.3199999999999998</v>
      </c>
      <c r="G372" s="9">
        <f t="shared" si="25"/>
        <v>2.3199999999999998</v>
      </c>
      <c r="H372" s="27"/>
      <c r="I372" s="2" t="s">
        <v>22</v>
      </c>
      <c r="J372" s="10"/>
      <c r="K372" s="10"/>
      <c r="L372" s="10"/>
      <c r="M372" s="10"/>
      <c r="N372" s="10"/>
      <c r="O372" s="10"/>
      <c r="P372" s="10"/>
      <c r="Q372" s="10"/>
      <c r="R372" s="27"/>
      <c r="S372" s="69">
        <v>56660060232</v>
      </c>
      <c r="T372" s="479" t="s">
        <v>719</v>
      </c>
      <c r="U372" s="479">
        <v>2026</v>
      </c>
    </row>
    <row r="373" spans="2:21" ht="22.5">
      <c r="B373" s="7" t="s">
        <v>775</v>
      </c>
      <c r="C373" s="7" t="s">
        <v>776</v>
      </c>
      <c r="D373" s="8" t="s">
        <v>777</v>
      </c>
      <c r="E373" s="9">
        <v>0</v>
      </c>
      <c r="F373" s="9">
        <v>1.85</v>
      </c>
      <c r="G373" s="9">
        <f t="shared" si="25"/>
        <v>1.85</v>
      </c>
      <c r="H373" s="27"/>
      <c r="I373" s="2" t="s">
        <v>22</v>
      </c>
      <c r="J373" s="10"/>
      <c r="K373" s="10"/>
      <c r="L373" s="10"/>
      <c r="M373" s="10"/>
      <c r="N373" s="10"/>
      <c r="O373" s="10"/>
      <c r="P373" s="10"/>
      <c r="Q373" s="10"/>
      <c r="R373" s="27"/>
      <c r="S373" s="69">
        <v>56660060233</v>
      </c>
      <c r="T373" s="479" t="s">
        <v>719</v>
      </c>
      <c r="U373" s="479">
        <v>2026</v>
      </c>
    </row>
    <row r="374" spans="2:21" ht="22.5">
      <c r="B374" s="7" t="s">
        <v>778</v>
      </c>
      <c r="C374" s="7" t="s">
        <v>779</v>
      </c>
      <c r="D374" s="8" t="s">
        <v>780</v>
      </c>
      <c r="E374" s="9">
        <v>0</v>
      </c>
      <c r="F374" s="9">
        <v>0.5</v>
      </c>
      <c r="G374" s="9">
        <f t="shared" si="25"/>
        <v>0.5</v>
      </c>
      <c r="H374" s="27"/>
      <c r="I374" s="2" t="s">
        <v>22</v>
      </c>
      <c r="J374" s="10"/>
      <c r="K374" s="10"/>
      <c r="L374" s="10"/>
      <c r="M374" s="10"/>
      <c r="N374" s="10"/>
      <c r="O374" s="10"/>
      <c r="P374" s="10"/>
      <c r="Q374" s="10"/>
      <c r="R374" s="27"/>
      <c r="S374" s="98">
        <v>56660050104</v>
      </c>
      <c r="T374" s="479" t="s">
        <v>719</v>
      </c>
      <c r="U374" s="479">
        <v>2026</v>
      </c>
    </row>
    <row r="375" spans="2:21" ht="22.5">
      <c r="B375" s="7" t="s">
        <v>781</v>
      </c>
      <c r="C375" s="7" t="s">
        <v>782</v>
      </c>
      <c r="D375" s="8" t="s">
        <v>783</v>
      </c>
      <c r="E375" s="9">
        <v>0</v>
      </c>
      <c r="F375" s="9">
        <v>1.1599999999999999</v>
      </c>
      <c r="G375" s="9">
        <f t="shared" si="25"/>
        <v>1.1599999999999999</v>
      </c>
      <c r="H375" s="27"/>
      <c r="I375" s="2" t="s">
        <v>22</v>
      </c>
      <c r="J375" s="10"/>
      <c r="K375" s="10"/>
      <c r="L375" s="10"/>
      <c r="M375" s="10"/>
      <c r="N375" s="10"/>
      <c r="O375" s="10"/>
      <c r="P375" s="10"/>
      <c r="Q375" s="10"/>
      <c r="R375" s="27"/>
      <c r="S375" s="99">
        <v>56660030037007</v>
      </c>
      <c r="T375" s="479" t="s">
        <v>719</v>
      </c>
      <c r="U375" s="479" t="s">
        <v>3563</v>
      </c>
    </row>
    <row r="376" spans="2:21" ht="22.5">
      <c r="B376" s="7" t="s">
        <v>784</v>
      </c>
      <c r="C376" s="7" t="s">
        <v>785</v>
      </c>
      <c r="D376" s="8" t="s">
        <v>786</v>
      </c>
      <c r="E376" s="9">
        <v>0</v>
      </c>
      <c r="F376" s="9">
        <v>2.0699999999999998</v>
      </c>
      <c r="G376" s="9">
        <f t="shared" si="25"/>
        <v>2.0699999999999998</v>
      </c>
      <c r="H376" s="27"/>
      <c r="I376" s="2" t="s">
        <v>22</v>
      </c>
      <c r="J376" s="10"/>
      <c r="K376" s="10"/>
      <c r="L376" s="10"/>
      <c r="M376" s="10"/>
      <c r="N376" s="10"/>
      <c r="O376" s="10"/>
      <c r="P376" s="10"/>
      <c r="Q376" s="10"/>
      <c r="R376" s="27"/>
      <c r="S376" s="98">
        <v>56660050105</v>
      </c>
      <c r="T376" s="479" t="s">
        <v>719</v>
      </c>
      <c r="U376" s="479">
        <v>2026</v>
      </c>
    </row>
    <row r="377" spans="2:21" ht="22.5">
      <c r="B377" s="7" t="s">
        <v>787</v>
      </c>
      <c r="C377" s="7" t="s">
        <v>788</v>
      </c>
      <c r="D377" s="8" t="s">
        <v>789</v>
      </c>
      <c r="E377" s="9">
        <v>0</v>
      </c>
      <c r="F377" s="9">
        <v>0.4</v>
      </c>
      <c r="G377" s="9">
        <f t="shared" si="25"/>
        <v>0.4</v>
      </c>
      <c r="H377" s="27"/>
      <c r="I377" s="2" t="s">
        <v>22</v>
      </c>
      <c r="J377" s="10"/>
      <c r="K377" s="10"/>
      <c r="L377" s="10"/>
      <c r="M377" s="10"/>
      <c r="N377" s="10"/>
      <c r="O377" s="10"/>
      <c r="P377" s="10"/>
      <c r="Q377" s="10"/>
      <c r="R377" s="27"/>
      <c r="S377" s="99">
        <v>56660040104001</v>
      </c>
      <c r="T377" s="479" t="s">
        <v>719</v>
      </c>
      <c r="U377" s="479" t="s">
        <v>3563</v>
      </c>
    </row>
    <row r="378" spans="2:21" ht="22.5">
      <c r="B378" s="7" t="s">
        <v>790</v>
      </c>
      <c r="C378" s="7" t="s">
        <v>791</v>
      </c>
      <c r="D378" s="8" t="s">
        <v>792</v>
      </c>
      <c r="E378" s="9">
        <v>0</v>
      </c>
      <c r="F378" s="9">
        <v>1.78</v>
      </c>
      <c r="G378" s="9">
        <f t="shared" si="25"/>
        <v>1.78</v>
      </c>
      <c r="H378" s="27"/>
      <c r="I378" s="2" t="s">
        <v>22</v>
      </c>
      <c r="J378" s="10"/>
      <c r="K378" s="10"/>
      <c r="L378" s="10"/>
      <c r="M378" s="10"/>
      <c r="N378" s="10"/>
      <c r="O378" s="10"/>
      <c r="P378" s="10"/>
      <c r="Q378" s="10"/>
      <c r="R378" s="27"/>
      <c r="S378" s="99">
        <v>56660020005010</v>
      </c>
      <c r="T378" s="479" t="s">
        <v>719</v>
      </c>
      <c r="U378" s="479" t="s">
        <v>3563</v>
      </c>
    </row>
    <row r="379" spans="2:21" ht="22.5">
      <c r="B379" s="7" t="s">
        <v>793</v>
      </c>
      <c r="C379" s="7" t="s">
        <v>794</v>
      </c>
      <c r="D379" s="8" t="s">
        <v>795</v>
      </c>
      <c r="E379" s="9">
        <v>0</v>
      </c>
      <c r="F379" s="9">
        <v>0.98</v>
      </c>
      <c r="G379" s="9">
        <f t="shared" si="25"/>
        <v>0.98</v>
      </c>
      <c r="H379" s="27"/>
      <c r="I379" s="2" t="s">
        <v>22</v>
      </c>
      <c r="J379" s="2"/>
      <c r="K379" s="10"/>
      <c r="L379" s="2"/>
      <c r="M379" s="10"/>
      <c r="N379" s="10"/>
      <c r="O379" s="10"/>
      <c r="P379" s="10"/>
      <c r="Q379" s="10"/>
      <c r="R379" s="27"/>
      <c r="S379" s="99">
        <v>56660060336001</v>
      </c>
      <c r="T379" s="479" t="s">
        <v>719</v>
      </c>
      <c r="U379" s="479" t="s">
        <v>3563</v>
      </c>
    </row>
    <row r="380" spans="2:21" ht="22.5">
      <c r="B380" s="685" t="s">
        <v>796</v>
      </c>
      <c r="C380" s="726" t="s">
        <v>797</v>
      </c>
      <c r="D380" s="728" t="s">
        <v>798</v>
      </c>
      <c r="E380" s="9">
        <v>0</v>
      </c>
      <c r="F380" s="9">
        <v>0.51</v>
      </c>
      <c r="G380" s="9">
        <f t="shared" si="25"/>
        <v>0.51</v>
      </c>
      <c r="H380" s="27"/>
      <c r="I380" s="2" t="s">
        <v>22</v>
      </c>
      <c r="J380" s="10"/>
      <c r="K380" s="10"/>
      <c r="L380" s="10"/>
      <c r="M380" s="10"/>
      <c r="N380" s="10"/>
      <c r="O380" s="10"/>
      <c r="P380" s="10"/>
      <c r="Q380" s="10"/>
      <c r="R380" s="27"/>
      <c r="S380" s="767">
        <v>56660040055005</v>
      </c>
      <c r="T380" s="679" t="s">
        <v>719</v>
      </c>
      <c r="U380" s="679" t="s">
        <v>3563</v>
      </c>
    </row>
    <row r="381" spans="2:21">
      <c r="B381" s="738"/>
      <c r="C381" s="739"/>
      <c r="D381" s="740"/>
      <c r="E381" s="9">
        <v>0.51</v>
      </c>
      <c r="F381" s="9">
        <v>0.65</v>
      </c>
      <c r="G381" s="9">
        <f t="shared" si="25"/>
        <v>0.14000000000000001</v>
      </c>
      <c r="H381" s="27"/>
      <c r="I381" s="2" t="s">
        <v>32</v>
      </c>
      <c r="J381" s="10"/>
      <c r="K381" s="10"/>
      <c r="L381" s="10"/>
      <c r="M381" s="10"/>
      <c r="N381" s="10"/>
      <c r="O381" s="10"/>
      <c r="P381" s="10"/>
      <c r="Q381" s="10"/>
      <c r="R381" s="27"/>
      <c r="S381" s="790"/>
      <c r="T381" s="697"/>
      <c r="U381" s="697"/>
    </row>
    <row r="382" spans="2:21" ht="22.5">
      <c r="B382" s="737"/>
      <c r="C382" s="732"/>
      <c r="D382" s="733"/>
      <c r="E382" s="9">
        <v>0.65</v>
      </c>
      <c r="F382" s="9">
        <v>1.22</v>
      </c>
      <c r="G382" s="9">
        <f t="shared" si="25"/>
        <v>0.56999999999999995</v>
      </c>
      <c r="H382" s="27"/>
      <c r="I382" s="2" t="s">
        <v>22</v>
      </c>
      <c r="J382" s="10"/>
      <c r="K382" s="10"/>
      <c r="L382" s="10"/>
      <c r="M382" s="10"/>
      <c r="N382" s="10"/>
      <c r="O382" s="10"/>
      <c r="P382" s="10"/>
      <c r="Q382" s="10"/>
      <c r="R382" s="27"/>
      <c r="S382" s="791"/>
      <c r="T382" s="680"/>
      <c r="U382" s="680"/>
    </row>
    <row r="383" spans="2:21" ht="22.5">
      <c r="B383" s="7" t="s">
        <v>799</v>
      </c>
      <c r="C383" s="7" t="s">
        <v>800</v>
      </c>
      <c r="D383" s="8" t="s">
        <v>801</v>
      </c>
      <c r="E383" s="9">
        <v>0</v>
      </c>
      <c r="F383" s="9">
        <v>0.67</v>
      </c>
      <c r="G383" s="9">
        <f t="shared" si="25"/>
        <v>0.67</v>
      </c>
      <c r="H383" s="27"/>
      <c r="I383" s="2" t="s">
        <v>22</v>
      </c>
      <c r="J383" s="10"/>
      <c r="K383" s="10"/>
      <c r="L383" s="10"/>
      <c r="M383" s="10"/>
      <c r="N383" s="10"/>
      <c r="O383" s="10"/>
      <c r="P383" s="10"/>
      <c r="Q383" s="10"/>
      <c r="R383" s="27"/>
      <c r="S383" s="99">
        <v>56660040031009</v>
      </c>
      <c r="T383" s="150" t="s">
        <v>719</v>
      </c>
      <c r="U383" s="150" t="s">
        <v>3563</v>
      </c>
    </row>
    <row r="384" spans="2:21" ht="22.5">
      <c r="B384" s="7" t="s">
        <v>802</v>
      </c>
      <c r="C384" s="7" t="s">
        <v>803</v>
      </c>
      <c r="D384" s="8" t="s">
        <v>804</v>
      </c>
      <c r="E384" s="9">
        <v>0</v>
      </c>
      <c r="F384" s="9">
        <v>0.35</v>
      </c>
      <c r="G384" s="9">
        <f t="shared" si="25"/>
        <v>0.35</v>
      </c>
      <c r="H384" s="27"/>
      <c r="I384" s="2" t="s">
        <v>22</v>
      </c>
      <c r="J384" s="10"/>
      <c r="K384" s="10"/>
      <c r="L384" s="10"/>
      <c r="M384" s="10"/>
      <c r="N384" s="10"/>
      <c r="O384" s="10"/>
      <c r="P384" s="10"/>
      <c r="Q384" s="10"/>
      <c r="R384" s="27"/>
      <c r="S384" s="98">
        <v>56660040197</v>
      </c>
      <c r="T384" s="150" t="s">
        <v>719</v>
      </c>
      <c r="U384" s="150">
        <v>2026</v>
      </c>
    </row>
    <row r="385" spans="1:21" ht="22.5">
      <c r="B385" s="7" t="s">
        <v>805</v>
      </c>
      <c r="C385" s="7" t="s">
        <v>806</v>
      </c>
      <c r="D385" s="8" t="s">
        <v>807</v>
      </c>
      <c r="E385" s="9">
        <v>0</v>
      </c>
      <c r="F385" s="9">
        <v>0.9</v>
      </c>
      <c r="G385" s="9">
        <f t="shared" si="25"/>
        <v>0.9</v>
      </c>
      <c r="H385" s="27"/>
      <c r="I385" s="2" t="s">
        <v>22</v>
      </c>
      <c r="J385" s="10"/>
      <c r="K385" s="10"/>
      <c r="L385" s="10"/>
      <c r="M385" s="10"/>
      <c r="N385" s="10"/>
      <c r="O385" s="10"/>
      <c r="P385" s="10"/>
      <c r="Q385" s="10"/>
      <c r="R385" s="27"/>
      <c r="S385" s="99">
        <v>56660060016010</v>
      </c>
      <c r="T385" s="150" t="s">
        <v>719</v>
      </c>
      <c r="U385" s="150" t="s">
        <v>3563</v>
      </c>
    </row>
    <row r="386" spans="1:21" ht="22.5">
      <c r="B386" s="7" t="s">
        <v>808</v>
      </c>
      <c r="C386" s="7" t="s">
        <v>809</v>
      </c>
      <c r="D386" s="8" t="s">
        <v>810</v>
      </c>
      <c r="E386" s="9">
        <v>0</v>
      </c>
      <c r="F386" s="9">
        <v>1.36</v>
      </c>
      <c r="G386" s="9">
        <f t="shared" si="25"/>
        <v>1.36</v>
      </c>
      <c r="H386" s="27"/>
      <c r="I386" s="2" t="s">
        <v>22</v>
      </c>
      <c r="J386" s="10"/>
      <c r="K386" s="10"/>
      <c r="L386" s="10"/>
      <c r="M386" s="10"/>
      <c r="N386" s="10"/>
      <c r="O386" s="10"/>
      <c r="P386" s="10"/>
      <c r="Q386" s="10"/>
      <c r="R386" s="27"/>
      <c r="S386" s="99">
        <v>56660060040005</v>
      </c>
      <c r="T386" s="150" t="s">
        <v>719</v>
      </c>
      <c r="U386" s="150" t="s">
        <v>3563</v>
      </c>
    </row>
    <row r="387" spans="1:21" ht="22.5">
      <c r="B387" s="6" t="s">
        <v>811</v>
      </c>
      <c r="C387" s="16" t="s">
        <v>812</v>
      </c>
      <c r="D387" s="17" t="s">
        <v>813</v>
      </c>
      <c r="E387" s="13">
        <v>0</v>
      </c>
      <c r="F387" s="13">
        <v>0.17</v>
      </c>
      <c r="G387" s="13">
        <f t="shared" si="25"/>
        <v>0.17</v>
      </c>
      <c r="H387" s="27"/>
      <c r="I387" s="3" t="s">
        <v>22</v>
      </c>
      <c r="J387" s="6"/>
      <c r="K387" s="6"/>
      <c r="L387" s="6"/>
      <c r="M387" s="6"/>
      <c r="N387" s="6"/>
      <c r="O387" s="6"/>
      <c r="P387" s="6"/>
      <c r="Q387" s="6"/>
      <c r="R387" s="27"/>
      <c r="S387" s="99">
        <v>56660060306001</v>
      </c>
      <c r="T387" s="150" t="s">
        <v>719</v>
      </c>
      <c r="U387" s="150" t="s">
        <v>3563</v>
      </c>
    </row>
    <row r="388" spans="1:21" ht="22.5">
      <c r="B388" s="7" t="s">
        <v>814</v>
      </c>
      <c r="C388" s="7" t="s">
        <v>815</v>
      </c>
      <c r="D388" s="8" t="s">
        <v>816</v>
      </c>
      <c r="E388" s="9">
        <v>0</v>
      </c>
      <c r="F388" s="9">
        <v>1.1000000000000001</v>
      </c>
      <c r="G388" s="9">
        <f t="shared" si="25"/>
        <v>1.1000000000000001</v>
      </c>
      <c r="H388" s="27"/>
      <c r="I388" s="2" t="s">
        <v>22</v>
      </c>
      <c r="J388" s="10"/>
      <c r="K388" s="10"/>
      <c r="L388" s="10"/>
      <c r="M388" s="10"/>
      <c r="N388" s="10"/>
      <c r="O388" s="10"/>
      <c r="P388" s="10"/>
      <c r="Q388" s="10"/>
      <c r="R388" s="27"/>
      <c r="S388" s="36">
        <v>56660010165</v>
      </c>
      <c r="T388" s="150" t="s">
        <v>719</v>
      </c>
      <c r="U388" s="150">
        <v>2026</v>
      </c>
    </row>
    <row r="389" spans="1:21" ht="22.5">
      <c r="B389" s="7" t="s">
        <v>817</v>
      </c>
      <c r="C389" s="7" t="s">
        <v>818</v>
      </c>
      <c r="D389" s="8" t="s">
        <v>819</v>
      </c>
      <c r="E389" s="9">
        <v>0</v>
      </c>
      <c r="F389" s="9">
        <v>0.55000000000000004</v>
      </c>
      <c r="G389" s="9">
        <f t="shared" si="25"/>
        <v>0.55000000000000004</v>
      </c>
      <c r="H389" s="27"/>
      <c r="I389" s="2" t="s">
        <v>22</v>
      </c>
      <c r="J389" s="10"/>
      <c r="K389" s="10"/>
      <c r="L389" s="10"/>
      <c r="M389" s="10"/>
      <c r="N389" s="10"/>
      <c r="O389" s="10"/>
      <c r="P389" s="10"/>
      <c r="Q389" s="10"/>
      <c r="R389" s="27"/>
      <c r="S389" s="55">
        <v>56660010017009</v>
      </c>
      <c r="T389" s="150" t="s">
        <v>719</v>
      </c>
      <c r="U389" s="150" t="s">
        <v>3563</v>
      </c>
    </row>
    <row r="390" spans="1:21" ht="22.5">
      <c r="B390" s="7" t="s">
        <v>820</v>
      </c>
      <c r="C390" s="7" t="s">
        <v>821</v>
      </c>
      <c r="D390" s="8" t="s">
        <v>822</v>
      </c>
      <c r="E390" s="9">
        <v>0</v>
      </c>
      <c r="F390" s="9">
        <v>0.91</v>
      </c>
      <c r="G390" s="9">
        <f t="shared" si="25"/>
        <v>0.91</v>
      </c>
      <c r="H390" s="27"/>
      <c r="I390" s="2" t="s">
        <v>22</v>
      </c>
      <c r="J390" s="10"/>
      <c r="K390" s="10"/>
      <c r="L390" s="10"/>
      <c r="M390" s="10"/>
      <c r="N390" s="10"/>
      <c r="O390" s="10"/>
      <c r="P390" s="10"/>
      <c r="Q390" s="10"/>
      <c r="R390" s="27"/>
      <c r="S390" s="55">
        <v>56660050004008</v>
      </c>
      <c r="T390" s="150" t="s">
        <v>719</v>
      </c>
      <c r="U390" s="150" t="s">
        <v>3563</v>
      </c>
    </row>
    <row r="391" spans="1:21" ht="22.5">
      <c r="B391" s="7" t="s">
        <v>823</v>
      </c>
      <c r="C391" s="7" t="s">
        <v>824</v>
      </c>
      <c r="D391" s="8" t="s">
        <v>825</v>
      </c>
      <c r="E391" s="9">
        <v>0</v>
      </c>
      <c r="F391" s="9">
        <v>0.27</v>
      </c>
      <c r="G391" s="9">
        <f t="shared" si="25"/>
        <v>0.27</v>
      </c>
      <c r="H391" s="27"/>
      <c r="I391" s="2" t="s">
        <v>22</v>
      </c>
      <c r="J391" s="10"/>
      <c r="K391" s="10"/>
      <c r="L391" s="10"/>
      <c r="M391" s="10"/>
      <c r="N391" s="10"/>
      <c r="O391" s="10"/>
      <c r="P391" s="10"/>
      <c r="Q391" s="10"/>
      <c r="R391" s="27"/>
      <c r="S391" s="55">
        <v>56660040082006</v>
      </c>
      <c r="T391" s="150" t="s">
        <v>719</v>
      </c>
      <c r="U391" s="150" t="s">
        <v>3563</v>
      </c>
    </row>
    <row r="392" spans="1:21" ht="22.5">
      <c r="B392" s="7" t="s">
        <v>826</v>
      </c>
      <c r="C392" s="7" t="s">
        <v>827</v>
      </c>
      <c r="D392" s="8" t="s">
        <v>828</v>
      </c>
      <c r="E392" s="9">
        <v>0</v>
      </c>
      <c r="F392" s="9">
        <v>0.69</v>
      </c>
      <c r="G392" s="9">
        <f t="shared" si="25"/>
        <v>0.69</v>
      </c>
      <c r="H392" s="27"/>
      <c r="I392" s="2" t="s">
        <v>22</v>
      </c>
      <c r="J392" s="10"/>
      <c r="K392" s="10"/>
      <c r="L392" s="10"/>
      <c r="M392" s="10"/>
      <c r="N392" s="10"/>
      <c r="O392" s="10"/>
      <c r="P392" s="10"/>
      <c r="Q392" s="10"/>
      <c r="R392" s="27"/>
      <c r="S392" s="36">
        <v>56660050107</v>
      </c>
      <c r="T392" s="150" t="s">
        <v>719</v>
      </c>
      <c r="U392" s="150">
        <v>2026</v>
      </c>
    </row>
    <row r="393" spans="1:21" ht="22.5">
      <c r="B393" s="7" t="s">
        <v>829</v>
      </c>
      <c r="C393" s="7" t="s">
        <v>830</v>
      </c>
      <c r="D393" s="8" t="s">
        <v>831</v>
      </c>
      <c r="E393" s="9">
        <v>0</v>
      </c>
      <c r="F393" s="9">
        <v>0.88</v>
      </c>
      <c r="G393" s="9">
        <f t="shared" si="25"/>
        <v>0.88</v>
      </c>
      <c r="H393" s="27"/>
      <c r="I393" s="2" t="s">
        <v>22</v>
      </c>
      <c r="J393" s="10"/>
      <c r="K393" s="10"/>
      <c r="L393" s="10"/>
      <c r="M393" s="10"/>
      <c r="N393" s="10"/>
      <c r="O393" s="10"/>
      <c r="P393" s="10"/>
      <c r="Q393" s="10"/>
      <c r="R393" s="27"/>
      <c r="S393" s="55">
        <v>56660040018005</v>
      </c>
      <c r="T393" s="150" t="s">
        <v>719</v>
      </c>
      <c r="U393" s="150" t="s">
        <v>3563</v>
      </c>
    </row>
    <row r="394" spans="1:21" ht="22.5">
      <c r="B394" s="7" t="s">
        <v>832</v>
      </c>
      <c r="C394" s="7" t="s">
        <v>833</v>
      </c>
      <c r="D394" s="8" t="s">
        <v>834</v>
      </c>
      <c r="E394" s="9">
        <v>0</v>
      </c>
      <c r="F394" s="9">
        <v>1.24</v>
      </c>
      <c r="G394" s="9">
        <f t="shared" si="25"/>
        <v>1.24</v>
      </c>
      <c r="H394" s="27"/>
      <c r="I394" s="2" t="s">
        <v>22</v>
      </c>
      <c r="J394" s="10"/>
      <c r="K394" s="10"/>
      <c r="L394" s="10"/>
      <c r="M394" s="10"/>
      <c r="N394" s="10"/>
      <c r="O394" s="10"/>
      <c r="P394" s="10"/>
      <c r="Q394" s="10"/>
      <c r="R394" s="27"/>
      <c r="S394" s="55">
        <v>56660030230001</v>
      </c>
      <c r="T394" s="150" t="s">
        <v>719</v>
      </c>
      <c r="U394" s="150" t="s">
        <v>3563</v>
      </c>
    </row>
    <row r="395" spans="1:21" ht="22.5">
      <c r="B395" s="7" t="s">
        <v>835</v>
      </c>
      <c r="C395" s="7" t="s">
        <v>836</v>
      </c>
      <c r="D395" s="8" t="s">
        <v>837</v>
      </c>
      <c r="E395" s="9">
        <v>0</v>
      </c>
      <c r="F395" s="9">
        <v>0.83</v>
      </c>
      <c r="G395" s="9">
        <f t="shared" si="25"/>
        <v>0.83</v>
      </c>
      <c r="H395" s="27"/>
      <c r="I395" s="2" t="s">
        <v>22</v>
      </c>
      <c r="J395" s="10"/>
      <c r="K395" s="10"/>
      <c r="L395" s="10"/>
      <c r="M395" s="10"/>
      <c r="N395" s="10"/>
      <c r="O395" s="10"/>
      <c r="P395" s="10"/>
      <c r="Q395" s="10"/>
      <c r="R395" s="27"/>
      <c r="S395" s="55">
        <v>56660060101002</v>
      </c>
      <c r="T395" s="150" t="s">
        <v>719</v>
      </c>
      <c r="U395" s="150" t="s">
        <v>3563</v>
      </c>
    </row>
    <row r="396" spans="1:21" ht="22.5">
      <c r="B396" s="7" t="s">
        <v>838</v>
      </c>
      <c r="C396" s="7" t="s">
        <v>839</v>
      </c>
      <c r="D396" s="8" t="s">
        <v>840</v>
      </c>
      <c r="E396" s="9">
        <v>0</v>
      </c>
      <c r="F396" s="9">
        <v>2.66</v>
      </c>
      <c r="G396" s="9">
        <f t="shared" si="25"/>
        <v>2.66</v>
      </c>
      <c r="H396" s="27"/>
      <c r="I396" s="2" t="s">
        <v>22</v>
      </c>
      <c r="J396" s="10"/>
      <c r="K396" s="10"/>
      <c r="L396" s="10"/>
      <c r="M396" s="10"/>
      <c r="N396" s="10"/>
      <c r="O396" s="10"/>
      <c r="P396" s="10"/>
      <c r="Q396" s="10"/>
      <c r="R396" s="27"/>
      <c r="S396" s="55">
        <v>56660030037008</v>
      </c>
      <c r="T396" s="150" t="s">
        <v>719</v>
      </c>
      <c r="U396" s="150" t="s">
        <v>3563</v>
      </c>
    </row>
    <row r="397" spans="1:21" ht="22.5">
      <c r="B397" s="16" t="s">
        <v>841</v>
      </c>
      <c r="C397" s="16" t="s">
        <v>842</v>
      </c>
      <c r="D397" s="17" t="s">
        <v>843</v>
      </c>
      <c r="E397" s="13">
        <v>0</v>
      </c>
      <c r="F397" s="13">
        <v>0.98</v>
      </c>
      <c r="G397" s="13">
        <f t="shared" si="25"/>
        <v>0.98</v>
      </c>
      <c r="H397" s="27"/>
      <c r="I397" s="3" t="s">
        <v>22</v>
      </c>
      <c r="J397" s="3"/>
      <c r="K397" s="6"/>
      <c r="L397" s="3"/>
      <c r="M397" s="6"/>
      <c r="N397" s="6"/>
      <c r="O397" s="6"/>
      <c r="P397" s="6"/>
      <c r="Q397" s="6"/>
      <c r="R397" s="27"/>
      <c r="S397" s="55">
        <v>56660060041002</v>
      </c>
      <c r="T397" s="150" t="s">
        <v>719</v>
      </c>
      <c r="U397" s="150" t="s">
        <v>3563</v>
      </c>
    </row>
    <row r="399" spans="1:21">
      <c r="A399" s="61"/>
      <c r="B399" s="748" t="s">
        <v>949</v>
      </c>
      <c r="C399" s="746"/>
      <c r="D399" s="746"/>
      <c r="E399" s="746"/>
      <c r="F399" s="746"/>
      <c r="G399" s="59">
        <f>SUM(G350:G397)</f>
        <v>59.484999999999992</v>
      </c>
      <c r="L399" s="63" t="s">
        <v>141</v>
      </c>
      <c r="M399" s="64">
        <f>SUM(M350:M397)</f>
        <v>18</v>
      </c>
      <c r="N399" s="64">
        <f>SUM(N350:N397)</f>
        <v>126</v>
      </c>
      <c r="P399" s="63" t="s">
        <v>142</v>
      </c>
      <c r="Q399" s="64">
        <f>SUM(Q350:Q397)</f>
        <v>0</v>
      </c>
      <c r="R399" s="64">
        <f>SUM(R350:R397)</f>
        <v>0</v>
      </c>
    </row>
    <row r="400" spans="1:21">
      <c r="A400" s="62"/>
      <c r="B400" s="745" t="s">
        <v>138</v>
      </c>
      <c r="C400" s="746"/>
      <c r="D400" s="746"/>
      <c r="E400" s="746"/>
      <c r="F400" s="746"/>
      <c r="G400" s="60">
        <f>SUMIF(I350:I397,"melnais",G350:G397)</f>
        <v>1.6880000000000002</v>
      </c>
    </row>
    <row r="401" spans="1:21">
      <c r="A401" s="62"/>
      <c r="B401" s="745" t="s">
        <v>139</v>
      </c>
      <c r="C401" s="746"/>
      <c r="D401" s="746"/>
      <c r="E401" s="746"/>
      <c r="F401" s="746"/>
      <c r="G401" s="60">
        <f>SUMIF(I350:I397,"grants (šķembas)",G350:G397)</f>
        <v>57.79699999999999</v>
      </c>
    </row>
    <row r="402" spans="1:21">
      <c r="A402" s="62"/>
      <c r="B402" s="745" t="s">
        <v>140</v>
      </c>
      <c r="C402" s="746"/>
      <c r="D402" s="746"/>
      <c r="E402" s="746"/>
      <c r="F402" s="746"/>
      <c r="G402" s="60">
        <f>SUMIF(I350:I397,"bruģis",G350:G397)</f>
        <v>0</v>
      </c>
    </row>
    <row r="403" spans="1:21">
      <c r="A403" s="62"/>
      <c r="B403" s="745" t="s">
        <v>42</v>
      </c>
      <c r="C403" s="746"/>
      <c r="D403" s="746"/>
      <c r="E403" s="746"/>
      <c r="F403" s="746"/>
      <c r="G403" s="60">
        <f>SUMIF(I350:I397,"bez seguma",G350:G397)</f>
        <v>0</v>
      </c>
    </row>
    <row r="405" spans="1:21">
      <c r="B405" s="72" t="s">
        <v>844</v>
      </c>
    </row>
    <row r="406" spans="1:21" ht="15" customHeight="1">
      <c r="B406" s="693" t="s">
        <v>0</v>
      </c>
      <c r="C406" s="693" t="s">
        <v>1</v>
      </c>
      <c r="D406" s="693"/>
      <c r="E406" s="747" t="s">
        <v>2</v>
      </c>
      <c r="F406" s="747"/>
      <c r="G406" s="747"/>
      <c r="H406" s="747"/>
      <c r="I406" s="747"/>
      <c r="J406" s="747"/>
      <c r="K406" s="747"/>
      <c r="L406" s="747"/>
      <c r="M406" s="747"/>
      <c r="N406" s="747"/>
      <c r="O406" s="747"/>
      <c r="P406" s="747"/>
      <c r="Q406" s="747"/>
      <c r="R406" s="747"/>
      <c r="S406" s="693" t="s">
        <v>3</v>
      </c>
      <c r="T406" s="685" t="s">
        <v>124</v>
      </c>
      <c r="U406" s="693" t="s">
        <v>3562</v>
      </c>
    </row>
    <row r="407" spans="1:21">
      <c r="B407" s="693"/>
      <c r="C407" s="693"/>
      <c r="D407" s="693"/>
      <c r="E407" s="693" t="s">
        <v>4</v>
      </c>
      <c r="F407" s="693"/>
      <c r="G407" s="693"/>
      <c r="H407" s="693"/>
      <c r="I407" s="693"/>
      <c r="J407" s="693" t="s">
        <v>5</v>
      </c>
      <c r="K407" s="693"/>
      <c r="L407" s="693"/>
      <c r="M407" s="693"/>
      <c r="N407" s="693"/>
      <c r="O407" s="693"/>
      <c r="P407" s="693"/>
      <c r="Q407" s="693" t="s">
        <v>55</v>
      </c>
      <c r="R407" s="703"/>
      <c r="S407" s="703"/>
      <c r="T407" s="697"/>
      <c r="U407" s="694"/>
    </row>
    <row r="408" spans="1:21">
      <c r="B408" s="693"/>
      <c r="C408" s="693"/>
      <c r="D408" s="693"/>
      <c r="E408" s="693" t="s">
        <v>6</v>
      </c>
      <c r="F408" s="693"/>
      <c r="G408" s="693" t="s">
        <v>7</v>
      </c>
      <c r="H408" s="693" t="s">
        <v>12</v>
      </c>
      <c r="I408" s="693" t="s">
        <v>8</v>
      </c>
      <c r="J408" s="693" t="s">
        <v>9</v>
      </c>
      <c r="K408" s="693" t="s">
        <v>10</v>
      </c>
      <c r="L408" s="693"/>
      <c r="M408" s="693" t="s">
        <v>11</v>
      </c>
      <c r="N408" s="693" t="s">
        <v>12</v>
      </c>
      <c r="O408" s="693" t="s">
        <v>13</v>
      </c>
      <c r="P408" s="755" t="s">
        <v>14</v>
      </c>
      <c r="Q408" s="693" t="s">
        <v>56</v>
      </c>
      <c r="R408" s="693" t="s">
        <v>11</v>
      </c>
      <c r="S408" s="693" t="s">
        <v>57</v>
      </c>
      <c r="T408" s="697"/>
      <c r="U408" s="694"/>
    </row>
    <row r="409" spans="1:21" ht="58.5" customHeight="1">
      <c r="B409" s="693"/>
      <c r="C409" s="693"/>
      <c r="D409" s="693"/>
      <c r="E409" s="3" t="s">
        <v>15</v>
      </c>
      <c r="F409" s="3" t="s">
        <v>16</v>
      </c>
      <c r="G409" s="693"/>
      <c r="H409" s="693"/>
      <c r="I409" s="693"/>
      <c r="J409" s="693"/>
      <c r="K409" s="3" t="s">
        <v>17</v>
      </c>
      <c r="L409" s="3" t="s">
        <v>18</v>
      </c>
      <c r="M409" s="693"/>
      <c r="N409" s="693"/>
      <c r="O409" s="693"/>
      <c r="P409" s="755"/>
      <c r="Q409" s="703"/>
      <c r="R409" s="703"/>
      <c r="S409" s="693"/>
      <c r="T409" s="680"/>
      <c r="U409" s="694"/>
    </row>
    <row r="410" spans="1:21">
      <c r="B410" s="5">
        <v>1</v>
      </c>
      <c r="C410" s="742">
        <v>2</v>
      </c>
      <c r="D410" s="742"/>
      <c r="E410" s="5">
        <v>3</v>
      </c>
      <c r="F410" s="5">
        <v>4</v>
      </c>
      <c r="G410" s="5">
        <v>5</v>
      </c>
      <c r="H410" s="5">
        <v>6</v>
      </c>
      <c r="I410" s="5">
        <v>7</v>
      </c>
      <c r="J410" s="5">
        <v>8</v>
      </c>
      <c r="K410" s="5">
        <v>9</v>
      </c>
      <c r="L410" s="5">
        <v>10</v>
      </c>
      <c r="M410" s="5">
        <v>11</v>
      </c>
      <c r="N410" s="5">
        <v>12</v>
      </c>
      <c r="O410" s="5">
        <v>13</v>
      </c>
      <c r="P410" s="5">
        <v>14</v>
      </c>
      <c r="Q410" s="5">
        <v>15</v>
      </c>
      <c r="R410" s="5">
        <v>16</v>
      </c>
      <c r="S410" s="5">
        <v>17</v>
      </c>
      <c r="T410" s="5">
        <v>18</v>
      </c>
      <c r="U410" s="5">
        <v>19</v>
      </c>
    </row>
    <row r="411" spans="1:21" ht="15" customHeight="1">
      <c r="B411" s="685" t="s">
        <v>845</v>
      </c>
      <c r="C411" s="756" t="s">
        <v>846</v>
      </c>
      <c r="D411" s="728" t="s">
        <v>847</v>
      </c>
      <c r="E411" s="39">
        <v>0</v>
      </c>
      <c r="F411" s="39">
        <v>0.1</v>
      </c>
      <c r="G411" s="39">
        <f t="shared" ref="G411:G432" si="26">F411-E411</f>
        <v>0.1</v>
      </c>
      <c r="H411" s="27"/>
      <c r="I411" s="41" t="s">
        <v>32</v>
      </c>
      <c r="J411" s="700" t="s">
        <v>3592</v>
      </c>
      <c r="K411" s="700">
        <v>0.25</v>
      </c>
      <c r="L411" s="685" t="s">
        <v>876</v>
      </c>
      <c r="M411" s="700">
        <v>5.3</v>
      </c>
      <c r="N411" s="700">
        <v>33</v>
      </c>
      <c r="O411" s="700"/>
      <c r="P411" s="700" t="s">
        <v>253</v>
      </c>
      <c r="Q411" s="700"/>
      <c r="R411" s="700"/>
      <c r="S411" s="796">
        <v>56460040104001</v>
      </c>
      <c r="T411" s="709" t="s">
        <v>844</v>
      </c>
      <c r="U411" s="709" t="s">
        <v>3563</v>
      </c>
    </row>
    <row r="412" spans="1:21" ht="22.5">
      <c r="B412" s="686"/>
      <c r="C412" s="758"/>
      <c r="D412" s="759"/>
      <c r="E412" s="22">
        <v>0.1</v>
      </c>
      <c r="F412" s="22">
        <v>4.3099999999999996</v>
      </c>
      <c r="G412" s="20">
        <f t="shared" si="26"/>
        <v>4.21</v>
      </c>
      <c r="H412" s="27"/>
      <c r="I412" s="18" t="s">
        <v>22</v>
      </c>
      <c r="J412" s="684"/>
      <c r="K412" s="684"/>
      <c r="L412" s="773"/>
      <c r="M412" s="684"/>
      <c r="N412" s="684"/>
      <c r="O412" s="684"/>
      <c r="P412" s="684"/>
      <c r="Q412" s="684"/>
      <c r="R412" s="684"/>
      <c r="S412" s="797"/>
      <c r="T412" s="709"/>
      <c r="U412" s="709"/>
    </row>
    <row r="413" spans="1:21" ht="22.5">
      <c r="B413" s="7" t="s">
        <v>848</v>
      </c>
      <c r="C413" s="7" t="s">
        <v>849</v>
      </c>
      <c r="D413" s="8" t="s">
        <v>850</v>
      </c>
      <c r="E413" s="9">
        <v>0</v>
      </c>
      <c r="F413" s="9">
        <v>8.5</v>
      </c>
      <c r="G413" s="9">
        <f t="shared" si="26"/>
        <v>8.5</v>
      </c>
      <c r="H413" s="27"/>
      <c r="I413" s="2" t="s">
        <v>22</v>
      </c>
      <c r="J413" s="10"/>
      <c r="K413" s="10"/>
      <c r="L413" s="10"/>
      <c r="M413" s="10"/>
      <c r="N413" s="10"/>
      <c r="O413" s="10"/>
      <c r="P413" s="10"/>
      <c r="Q413" s="10"/>
      <c r="R413" s="10"/>
      <c r="S413" s="102">
        <v>56460040230001</v>
      </c>
      <c r="T413" s="464" t="s">
        <v>844</v>
      </c>
      <c r="U413" s="464" t="s">
        <v>3563</v>
      </c>
    </row>
    <row r="414" spans="1:21" ht="22.5">
      <c r="B414" s="7" t="s">
        <v>851</v>
      </c>
      <c r="C414" s="7" t="s">
        <v>852</v>
      </c>
      <c r="D414" s="8" t="s">
        <v>853</v>
      </c>
      <c r="E414" s="9">
        <v>0</v>
      </c>
      <c r="F414" s="9">
        <v>8.4</v>
      </c>
      <c r="G414" s="9">
        <f t="shared" si="26"/>
        <v>8.4</v>
      </c>
      <c r="H414" s="27"/>
      <c r="I414" s="2" t="s">
        <v>22</v>
      </c>
      <c r="J414" s="10"/>
      <c r="K414" s="10"/>
      <c r="L414" s="10"/>
      <c r="M414" s="10"/>
      <c r="N414" s="10"/>
      <c r="O414" s="10"/>
      <c r="P414" s="10"/>
      <c r="Q414" s="10"/>
      <c r="R414" s="10"/>
      <c r="S414" s="102">
        <v>56460060424001</v>
      </c>
      <c r="T414" s="464" t="s">
        <v>844</v>
      </c>
      <c r="U414" s="464" t="s">
        <v>3563</v>
      </c>
    </row>
    <row r="415" spans="1:21" ht="22.5">
      <c r="B415" s="7" t="s">
        <v>854</v>
      </c>
      <c r="C415" s="7" t="s">
        <v>855</v>
      </c>
      <c r="D415" s="8" t="s">
        <v>856</v>
      </c>
      <c r="E415" s="9">
        <v>0</v>
      </c>
      <c r="F415" s="9">
        <v>6.3</v>
      </c>
      <c r="G415" s="9">
        <f t="shared" si="26"/>
        <v>6.3</v>
      </c>
      <c r="H415" s="27"/>
      <c r="I415" s="2" t="s">
        <v>22</v>
      </c>
      <c r="J415" s="10"/>
      <c r="K415" s="10"/>
      <c r="L415" s="10"/>
      <c r="M415" s="10"/>
      <c r="N415" s="10"/>
      <c r="O415" s="10"/>
      <c r="P415" s="10"/>
      <c r="Q415" s="10"/>
      <c r="R415" s="10"/>
      <c r="S415" s="102">
        <v>56460060425001</v>
      </c>
      <c r="T415" s="464" t="s">
        <v>844</v>
      </c>
      <c r="U415" s="464" t="s">
        <v>3563</v>
      </c>
    </row>
    <row r="416" spans="1:21" ht="22.5">
      <c r="B416" s="7" t="s">
        <v>857</v>
      </c>
      <c r="C416" s="7" t="s">
        <v>858</v>
      </c>
      <c r="D416" s="8" t="s">
        <v>859</v>
      </c>
      <c r="E416" s="9">
        <v>0</v>
      </c>
      <c r="F416" s="9">
        <v>1.82</v>
      </c>
      <c r="G416" s="9">
        <f t="shared" si="26"/>
        <v>1.82</v>
      </c>
      <c r="H416" s="27"/>
      <c r="I416" s="2" t="s">
        <v>22</v>
      </c>
      <c r="J416" s="10"/>
      <c r="K416" s="10"/>
      <c r="L416" s="10"/>
      <c r="M416" s="10"/>
      <c r="N416" s="10"/>
      <c r="O416" s="10"/>
      <c r="P416" s="10"/>
      <c r="Q416" s="10"/>
      <c r="R416" s="10"/>
      <c r="S416" s="102">
        <v>56460060455001</v>
      </c>
      <c r="T416" s="464" t="s">
        <v>844</v>
      </c>
      <c r="U416" s="464" t="s">
        <v>3563</v>
      </c>
    </row>
    <row r="417" spans="2:21" ht="22.5">
      <c r="B417" s="7" t="s">
        <v>860</v>
      </c>
      <c r="C417" s="7" t="s">
        <v>861</v>
      </c>
      <c r="D417" s="8" t="s">
        <v>862</v>
      </c>
      <c r="E417" s="9">
        <v>0</v>
      </c>
      <c r="F417" s="9">
        <v>5.0999999999999996</v>
      </c>
      <c r="G417" s="9">
        <f t="shared" si="26"/>
        <v>5.0999999999999996</v>
      </c>
      <c r="H417" s="27"/>
      <c r="I417" s="2" t="s">
        <v>22</v>
      </c>
      <c r="J417" s="10" t="s">
        <v>3593</v>
      </c>
      <c r="K417" s="10">
        <v>0.35</v>
      </c>
      <c r="L417" s="2" t="s">
        <v>877</v>
      </c>
      <c r="M417" s="10">
        <v>18</v>
      </c>
      <c r="N417" s="10">
        <v>162</v>
      </c>
      <c r="O417" s="10"/>
      <c r="P417" s="10" t="s">
        <v>253</v>
      </c>
      <c r="Q417" s="10"/>
      <c r="R417" s="10"/>
      <c r="S417" s="102">
        <v>56460090126001</v>
      </c>
      <c r="T417" s="464" t="s">
        <v>844</v>
      </c>
      <c r="U417" s="464" t="s">
        <v>3563</v>
      </c>
    </row>
    <row r="418" spans="2:21" ht="22.5">
      <c r="B418" s="7" t="s">
        <v>863</v>
      </c>
      <c r="C418" s="7" t="s">
        <v>864</v>
      </c>
      <c r="D418" s="8" t="s">
        <v>865</v>
      </c>
      <c r="E418" s="9">
        <v>0</v>
      </c>
      <c r="F418" s="9">
        <v>2.77</v>
      </c>
      <c r="G418" s="9">
        <f t="shared" si="26"/>
        <v>2.77</v>
      </c>
      <c r="H418" s="27"/>
      <c r="I418" s="2" t="s">
        <v>22</v>
      </c>
      <c r="J418" s="10"/>
      <c r="K418" s="10"/>
      <c r="L418" s="10"/>
      <c r="M418" s="10"/>
      <c r="N418" s="10"/>
      <c r="O418" s="10"/>
      <c r="P418" s="10"/>
      <c r="Q418" s="10"/>
      <c r="R418" s="10"/>
      <c r="S418" s="102">
        <v>56460120109001</v>
      </c>
      <c r="T418" s="464" t="s">
        <v>844</v>
      </c>
      <c r="U418" s="464" t="s">
        <v>3563</v>
      </c>
    </row>
    <row r="419" spans="2:21" ht="22.5">
      <c r="B419" s="7" t="s">
        <v>866</v>
      </c>
      <c r="C419" s="7" t="s">
        <v>867</v>
      </c>
      <c r="D419" s="8" t="s">
        <v>868</v>
      </c>
      <c r="E419" s="9">
        <v>0</v>
      </c>
      <c r="F419" s="9">
        <v>1.5</v>
      </c>
      <c r="G419" s="9">
        <f t="shared" si="26"/>
        <v>1.5</v>
      </c>
      <c r="H419" s="27"/>
      <c r="I419" s="2" t="s">
        <v>22</v>
      </c>
      <c r="J419" s="10"/>
      <c r="K419" s="10"/>
      <c r="L419" s="10"/>
      <c r="M419" s="10"/>
      <c r="N419" s="10"/>
      <c r="O419" s="10"/>
      <c r="P419" s="10"/>
      <c r="Q419" s="10"/>
      <c r="R419" s="10"/>
      <c r="S419" s="102">
        <v>56460090127001</v>
      </c>
      <c r="T419" s="464" t="s">
        <v>844</v>
      </c>
      <c r="U419" s="464" t="s">
        <v>3563</v>
      </c>
    </row>
    <row r="420" spans="2:21" ht="22.5">
      <c r="B420" s="685" t="s">
        <v>869</v>
      </c>
      <c r="C420" s="756" t="s">
        <v>870</v>
      </c>
      <c r="D420" s="728" t="s">
        <v>871</v>
      </c>
      <c r="E420" s="39">
        <v>0</v>
      </c>
      <c r="F420" s="39">
        <v>1.3</v>
      </c>
      <c r="G420" s="39">
        <f t="shared" si="26"/>
        <v>1.3</v>
      </c>
      <c r="H420" s="27"/>
      <c r="I420" s="41" t="s">
        <v>22</v>
      </c>
      <c r="J420" s="700"/>
      <c r="K420" s="700"/>
      <c r="L420" s="700"/>
      <c r="M420" s="700"/>
      <c r="N420" s="700"/>
      <c r="O420" s="700"/>
      <c r="P420" s="700"/>
      <c r="Q420" s="700"/>
      <c r="R420" s="700"/>
      <c r="S420" s="796">
        <v>56460060244001</v>
      </c>
      <c r="T420" s="709" t="s">
        <v>844</v>
      </c>
      <c r="U420" s="709" t="s">
        <v>3563</v>
      </c>
    </row>
    <row r="421" spans="2:21">
      <c r="B421" s="686"/>
      <c r="C421" s="758"/>
      <c r="D421" s="759"/>
      <c r="E421" s="22">
        <v>1.3</v>
      </c>
      <c r="F421" s="22">
        <v>1.8</v>
      </c>
      <c r="G421" s="20">
        <f t="shared" si="26"/>
        <v>0.5</v>
      </c>
      <c r="H421" s="27"/>
      <c r="I421" s="18" t="s">
        <v>32</v>
      </c>
      <c r="J421" s="684"/>
      <c r="K421" s="684"/>
      <c r="L421" s="684"/>
      <c r="M421" s="684"/>
      <c r="N421" s="684"/>
      <c r="O421" s="684"/>
      <c r="P421" s="684"/>
      <c r="Q421" s="684"/>
      <c r="R421" s="684"/>
      <c r="S421" s="797"/>
      <c r="T421" s="709"/>
      <c r="U421" s="709"/>
    </row>
    <row r="422" spans="2:21" ht="22.5">
      <c r="B422" s="7" t="s">
        <v>1475</v>
      </c>
      <c r="C422" s="7" t="s">
        <v>872</v>
      </c>
      <c r="D422" s="8" t="s">
        <v>873</v>
      </c>
      <c r="E422" s="9">
        <v>0</v>
      </c>
      <c r="F422" s="9">
        <v>1</v>
      </c>
      <c r="G422" s="9">
        <f t="shared" si="26"/>
        <v>1</v>
      </c>
      <c r="H422" s="27"/>
      <c r="I422" s="2" t="s">
        <v>22</v>
      </c>
      <c r="J422" s="10"/>
      <c r="K422" s="10"/>
      <c r="L422" s="10"/>
      <c r="M422" s="10"/>
      <c r="N422" s="10"/>
      <c r="O422" s="10"/>
      <c r="P422" s="10"/>
      <c r="Q422" s="10"/>
      <c r="R422" s="10"/>
      <c r="S422" s="102">
        <v>56460030080001</v>
      </c>
      <c r="T422" s="464" t="s">
        <v>844</v>
      </c>
      <c r="U422" s="464" t="s">
        <v>3563</v>
      </c>
    </row>
    <row r="423" spans="2:21" ht="22.5">
      <c r="B423" s="6" t="s">
        <v>1476</v>
      </c>
      <c r="C423" s="16" t="s">
        <v>874</v>
      </c>
      <c r="D423" s="17" t="s">
        <v>875</v>
      </c>
      <c r="E423" s="13">
        <v>0</v>
      </c>
      <c r="F423" s="13">
        <v>1</v>
      </c>
      <c r="G423" s="13">
        <f t="shared" si="26"/>
        <v>1</v>
      </c>
      <c r="H423" s="27"/>
      <c r="I423" s="3" t="s">
        <v>22</v>
      </c>
      <c r="J423" s="6"/>
      <c r="K423" s="6"/>
      <c r="L423" s="6"/>
      <c r="M423" s="6"/>
      <c r="N423" s="6"/>
      <c r="O423" s="6"/>
      <c r="P423" s="6"/>
      <c r="Q423" s="6"/>
      <c r="R423" s="6"/>
      <c r="S423" s="96">
        <v>56460040103001</v>
      </c>
      <c r="T423" s="464" t="s">
        <v>844</v>
      </c>
      <c r="U423" s="464" t="s">
        <v>3563</v>
      </c>
    </row>
    <row r="424" spans="2:21">
      <c r="B424" s="7" t="s">
        <v>878</v>
      </c>
      <c r="C424" s="7" t="s">
        <v>879</v>
      </c>
      <c r="D424" s="8" t="s">
        <v>880</v>
      </c>
      <c r="E424" s="9">
        <v>0</v>
      </c>
      <c r="F424" s="9">
        <v>0.6</v>
      </c>
      <c r="G424" s="9">
        <f t="shared" si="26"/>
        <v>0.6</v>
      </c>
      <c r="H424" s="27"/>
      <c r="I424" s="2" t="s">
        <v>32</v>
      </c>
      <c r="J424" s="10"/>
      <c r="K424" s="10"/>
      <c r="L424" s="10"/>
      <c r="M424" s="10"/>
      <c r="N424" s="10"/>
      <c r="O424" s="10"/>
      <c r="P424" s="10"/>
      <c r="Q424" s="10"/>
      <c r="R424" s="27"/>
      <c r="S424" s="55">
        <v>56460060417001</v>
      </c>
      <c r="T424" s="464" t="s">
        <v>844</v>
      </c>
      <c r="U424" s="464" t="s">
        <v>3563</v>
      </c>
    </row>
    <row r="425" spans="2:21" ht="22.5">
      <c r="B425" s="7" t="s">
        <v>881</v>
      </c>
      <c r="C425" s="7" t="s">
        <v>882</v>
      </c>
      <c r="D425" s="8" t="s">
        <v>883</v>
      </c>
      <c r="E425" s="9">
        <v>0</v>
      </c>
      <c r="F425" s="9">
        <v>0.31</v>
      </c>
      <c r="G425" s="9">
        <f t="shared" si="26"/>
        <v>0.31</v>
      </c>
      <c r="H425" s="27"/>
      <c r="I425" s="2" t="s">
        <v>22</v>
      </c>
      <c r="J425" s="10"/>
      <c r="K425" s="10"/>
      <c r="L425" s="10"/>
      <c r="M425" s="10"/>
      <c r="N425" s="10"/>
      <c r="O425" s="10"/>
      <c r="P425" s="10"/>
      <c r="Q425" s="10"/>
      <c r="R425" s="27"/>
      <c r="S425" s="55">
        <v>56460090044001</v>
      </c>
      <c r="T425" s="464" t="s">
        <v>844</v>
      </c>
      <c r="U425" s="464" t="s">
        <v>3563</v>
      </c>
    </row>
    <row r="426" spans="2:21" ht="22.5">
      <c r="B426" s="7" t="s">
        <v>884</v>
      </c>
      <c r="C426" s="7" t="s">
        <v>885</v>
      </c>
      <c r="D426" s="8" t="s">
        <v>886</v>
      </c>
      <c r="E426" s="9">
        <v>0</v>
      </c>
      <c r="F426" s="9">
        <v>2.35</v>
      </c>
      <c r="G426" s="9">
        <f t="shared" si="26"/>
        <v>2.35</v>
      </c>
      <c r="H426" s="27"/>
      <c r="I426" s="2" t="s">
        <v>32</v>
      </c>
      <c r="J426" s="10"/>
      <c r="K426" s="10"/>
      <c r="L426" s="10"/>
      <c r="M426" s="10"/>
      <c r="N426" s="10"/>
      <c r="O426" s="10"/>
      <c r="P426" s="10"/>
      <c r="Q426" s="10"/>
      <c r="R426" s="27"/>
      <c r="S426" s="55">
        <v>56460080061001</v>
      </c>
      <c r="T426" s="464" t="s">
        <v>844</v>
      </c>
      <c r="U426" s="464" t="s">
        <v>3563</v>
      </c>
    </row>
    <row r="427" spans="2:21" ht="22.5">
      <c r="B427" s="7" t="s">
        <v>887</v>
      </c>
      <c r="C427" s="7" t="s">
        <v>888</v>
      </c>
      <c r="D427" s="8" t="s">
        <v>889</v>
      </c>
      <c r="E427" s="9">
        <v>0</v>
      </c>
      <c r="F427" s="9">
        <v>0.53</v>
      </c>
      <c r="G427" s="9">
        <f t="shared" si="26"/>
        <v>0.53</v>
      </c>
      <c r="H427" s="27"/>
      <c r="I427" s="2" t="s">
        <v>22</v>
      </c>
      <c r="J427" s="10"/>
      <c r="K427" s="10"/>
      <c r="L427" s="10"/>
      <c r="M427" s="10"/>
      <c r="N427" s="10"/>
      <c r="O427" s="10"/>
      <c r="P427" s="10"/>
      <c r="Q427" s="10"/>
      <c r="R427" s="27"/>
      <c r="S427" s="55">
        <v>56460060454001</v>
      </c>
      <c r="T427" s="464" t="s">
        <v>844</v>
      </c>
      <c r="U427" s="464" t="s">
        <v>3563</v>
      </c>
    </row>
    <row r="428" spans="2:21" ht="22.5">
      <c r="B428" s="7" t="s">
        <v>890</v>
      </c>
      <c r="C428" s="7" t="s">
        <v>891</v>
      </c>
      <c r="D428" s="8" t="s">
        <v>892</v>
      </c>
      <c r="E428" s="9">
        <v>0</v>
      </c>
      <c r="F428" s="9">
        <v>0.12</v>
      </c>
      <c r="G428" s="9">
        <f t="shared" si="26"/>
        <v>0.12</v>
      </c>
      <c r="H428" s="27"/>
      <c r="I428" s="2" t="s">
        <v>22</v>
      </c>
      <c r="J428" s="10"/>
      <c r="K428" s="10"/>
      <c r="L428" s="2"/>
      <c r="M428" s="10"/>
      <c r="N428" s="10"/>
      <c r="O428" s="10"/>
      <c r="P428" s="10"/>
      <c r="Q428" s="10"/>
      <c r="R428" s="27"/>
      <c r="S428" s="55">
        <v>56460040229001</v>
      </c>
      <c r="T428" s="464" t="s">
        <v>844</v>
      </c>
      <c r="U428" s="464" t="s">
        <v>3563</v>
      </c>
    </row>
    <row r="429" spans="2:21">
      <c r="B429" s="685" t="s">
        <v>893</v>
      </c>
      <c r="C429" s="756" t="s">
        <v>894</v>
      </c>
      <c r="D429" s="728" t="s">
        <v>895</v>
      </c>
      <c r="E429" s="13">
        <v>0</v>
      </c>
      <c r="F429" s="13">
        <v>0.2</v>
      </c>
      <c r="G429" s="13">
        <f>F429-E429</f>
        <v>0.2</v>
      </c>
      <c r="H429" s="799"/>
      <c r="I429" s="3" t="s">
        <v>32</v>
      </c>
      <c r="J429" s="700"/>
      <c r="K429" s="700"/>
      <c r="L429" s="685"/>
      <c r="M429" s="700"/>
      <c r="N429" s="700"/>
      <c r="O429" s="700"/>
      <c r="P429" s="700"/>
      <c r="Q429" s="700"/>
      <c r="R429" s="700"/>
      <c r="S429" s="788">
        <v>56460030113001</v>
      </c>
      <c r="T429" s="710" t="s">
        <v>844</v>
      </c>
      <c r="U429" s="710" t="s">
        <v>3563</v>
      </c>
    </row>
    <row r="430" spans="2:21" ht="22.5">
      <c r="B430" s="686"/>
      <c r="C430" s="758"/>
      <c r="D430" s="759"/>
      <c r="E430" s="22">
        <v>0.2</v>
      </c>
      <c r="F430" s="22">
        <v>2.2799999999999998</v>
      </c>
      <c r="G430" s="20">
        <f>F430-E430</f>
        <v>2.0799999999999996</v>
      </c>
      <c r="H430" s="782"/>
      <c r="I430" s="18" t="s">
        <v>22</v>
      </c>
      <c r="J430" s="684"/>
      <c r="K430" s="684"/>
      <c r="L430" s="773"/>
      <c r="M430" s="684"/>
      <c r="N430" s="684"/>
      <c r="O430" s="684"/>
      <c r="P430" s="684"/>
      <c r="Q430" s="684"/>
      <c r="R430" s="684"/>
      <c r="S430" s="788"/>
      <c r="T430" s="706"/>
      <c r="U430" s="706"/>
    </row>
    <row r="431" spans="2:21" ht="22.5">
      <c r="B431" s="7" t="s">
        <v>896</v>
      </c>
      <c r="C431" s="7" t="s">
        <v>897</v>
      </c>
      <c r="D431" s="8" t="s">
        <v>898</v>
      </c>
      <c r="E431" s="9">
        <v>0</v>
      </c>
      <c r="F431" s="9">
        <v>0.7</v>
      </c>
      <c r="G431" s="9">
        <f t="shared" si="26"/>
        <v>0.7</v>
      </c>
      <c r="H431" s="27"/>
      <c r="I431" s="2" t="s">
        <v>22</v>
      </c>
      <c r="J431" s="10"/>
      <c r="K431" s="10"/>
      <c r="L431" s="10"/>
      <c r="M431" s="10"/>
      <c r="N431" s="10"/>
      <c r="O431" s="10"/>
      <c r="P431" s="10"/>
      <c r="Q431" s="10"/>
      <c r="R431" s="27"/>
      <c r="S431" s="55">
        <v>56460060458001</v>
      </c>
      <c r="T431" s="464" t="s">
        <v>844</v>
      </c>
      <c r="U431" s="464" t="s">
        <v>3563</v>
      </c>
    </row>
    <row r="432" spans="2:21" ht="22.5">
      <c r="B432" s="7" t="s">
        <v>899</v>
      </c>
      <c r="C432" s="7" t="s">
        <v>900</v>
      </c>
      <c r="D432" s="8" t="s">
        <v>901</v>
      </c>
      <c r="E432" s="9">
        <v>0</v>
      </c>
      <c r="F432" s="9">
        <v>1</v>
      </c>
      <c r="G432" s="9">
        <f t="shared" si="26"/>
        <v>1</v>
      </c>
      <c r="H432" s="27"/>
      <c r="I432" s="2" t="s">
        <v>22</v>
      </c>
      <c r="J432" s="10"/>
      <c r="K432" s="10"/>
      <c r="L432" s="10"/>
      <c r="M432" s="10"/>
      <c r="N432" s="10"/>
      <c r="O432" s="10"/>
      <c r="P432" s="10"/>
      <c r="Q432" s="10"/>
      <c r="R432" s="27"/>
      <c r="S432" s="55">
        <v>56460060423001</v>
      </c>
      <c r="T432" s="464" t="s">
        <v>844</v>
      </c>
      <c r="U432" s="464" t="s">
        <v>3563</v>
      </c>
    </row>
    <row r="433" spans="2:21" ht="22.5">
      <c r="B433" s="6" t="s">
        <v>902</v>
      </c>
      <c r="C433" s="16" t="s">
        <v>903</v>
      </c>
      <c r="D433" s="17" t="s">
        <v>904</v>
      </c>
      <c r="E433" s="13">
        <v>0</v>
      </c>
      <c r="F433" s="13">
        <v>0.28000000000000003</v>
      </c>
      <c r="G433" s="13">
        <f>F433-E433</f>
        <v>0.28000000000000003</v>
      </c>
      <c r="H433" s="27"/>
      <c r="I433" s="3" t="s">
        <v>22</v>
      </c>
      <c r="J433" s="6"/>
      <c r="K433" s="6"/>
      <c r="L433" s="3"/>
      <c r="M433" s="6"/>
      <c r="N433" s="6"/>
      <c r="O433" s="6"/>
      <c r="P433" s="6"/>
      <c r="Q433" s="6"/>
      <c r="R433" s="27"/>
      <c r="S433" s="55">
        <v>56460060458001</v>
      </c>
      <c r="T433" s="464" t="s">
        <v>844</v>
      </c>
      <c r="U433" s="464" t="s">
        <v>3563</v>
      </c>
    </row>
    <row r="434" spans="2:21" ht="22.5">
      <c r="B434" s="7" t="s">
        <v>905</v>
      </c>
      <c r="C434" s="7" t="s">
        <v>906</v>
      </c>
      <c r="D434" s="8" t="s">
        <v>907</v>
      </c>
      <c r="E434" s="9">
        <v>0</v>
      </c>
      <c r="F434" s="9">
        <v>0.9</v>
      </c>
      <c r="G434" s="9">
        <f t="shared" ref="G434:G453" si="27">F434-E434</f>
        <v>0.9</v>
      </c>
      <c r="H434" s="27"/>
      <c r="I434" s="2" t="s">
        <v>22</v>
      </c>
      <c r="J434" s="10"/>
      <c r="K434" s="10"/>
      <c r="L434" s="10"/>
      <c r="M434" s="10"/>
      <c r="N434" s="10"/>
      <c r="O434" s="10"/>
      <c r="P434" s="10"/>
      <c r="Q434" s="10"/>
      <c r="R434" s="27"/>
      <c r="S434" s="67">
        <v>56460100138001</v>
      </c>
      <c r="T434" s="464" t="s">
        <v>844</v>
      </c>
      <c r="U434" s="464" t="s">
        <v>3563</v>
      </c>
    </row>
    <row r="435" spans="2:21" ht="22.5">
      <c r="B435" s="7" t="s">
        <v>908</v>
      </c>
      <c r="C435" s="7" t="s">
        <v>909</v>
      </c>
      <c r="D435" s="8" t="s">
        <v>910</v>
      </c>
      <c r="E435" s="9">
        <v>0</v>
      </c>
      <c r="F435" s="9">
        <v>1.35</v>
      </c>
      <c r="G435" s="9">
        <f t="shared" si="27"/>
        <v>1.35</v>
      </c>
      <c r="H435" s="27"/>
      <c r="I435" s="2" t="s">
        <v>22</v>
      </c>
      <c r="J435" s="10" t="s">
        <v>3593</v>
      </c>
      <c r="K435" s="488">
        <v>0.47</v>
      </c>
      <c r="L435" s="489" t="s">
        <v>3594</v>
      </c>
      <c r="M435" s="488">
        <v>18</v>
      </c>
      <c r="N435" s="488">
        <v>162</v>
      </c>
      <c r="O435" s="488"/>
      <c r="P435" s="488" t="s">
        <v>253</v>
      </c>
      <c r="Q435" s="10"/>
      <c r="R435" s="27"/>
      <c r="S435" s="67">
        <v>56460090125001</v>
      </c>
      <c r="T435" s="464" t="s">
        <v>844</v>
      </c>
      <c r="U435" s="464" t="s">
        <v>3563</v>
      </c>
    </row>
    <row r="436" spans="2:21" ht="22.5">
      <c r="B436" s="7" t="s">
        <v>911</v>
      </c>
      <c r="C436" s="7" t="s">
        <v>912</v>
      </c>
      <c r="D436" s="8" t="s">
        <v>913</v>
      </c>
      <c r="E436" s="9">
        <v>0</v>
      </c>
      <c r="F436" s="9">
        <v>1.3</v>
      </c>
      <c r="G436" s="9">
        <f t="shared" si="27"/>
        <v>1.3</v>
      </c>
      <c r="H436" s="27"/>
      <c r="I436" s="2" t="s">
        <v>22</v>
      </c>
      <c r="J436" s="10"/>
      <c r="K436" s="10"/>
      <c r="L436" s="10"/>
      <c r="M436" s="10"/>
      <c r="N436" s="10"/>
      <c r="O436" s="10"/>
      <c r="P436" s="10"/>
      <c r="Q436" s="10"/>
      <c r="R436" s="27"/>
      <c r="S436" s="67">
        <v>56460050026001</v>
      </c>
      <c r="T436" s="464" t="s">
        <v>844</v>
      </c>
      <c r="U436" s="464" t="s">
        <v>3563</v>
      </c>
    </row>
    <row r="437" spans="2:21" ht="22.5">
      <c r="B437" s="7" t="s">
        <v>914</v>
      </c>
      <c r="C437" s="7" t="s">
        <v>915</v>
      </c>
      <c r="D437" s="8" t="s">
        <v>916</v>
      </c>
      <c r="E437" s="9">
        <v>0</v>
      </c>
      <c r="F437" s="9">
        <v>0.7</v>
      </c>
      <c r="G437" s="9">
        <f t="shared" si="27"/>
        <v>0.7</v>
      </c>
      <c r="H437" s="27"/>
      <c r="I437" s="2" t="s">
        <v>22</v>
      </c>
      <c r="J437" s="10"/>
      <c r="K437" s="10"/>
      <c r="L437" s="10"/>
      <c r="M437" s="10"/>
      <c r="N437" s="10"/>
      <c r="O437" s="10"/>
      <c r="P437" s="10"/>
      <c r="Q437" s="10"/>
      <c r="R437" s="27"/>
      <c r="S437" s="67">
        <v>56460060416001</v>
      </c>
      <c r="T437" s="464" t="s">
        <v>844</v>
      </c>
      <c r="U437" s="464" t="s">
        <v>3563</v>
      </c>
    </row>
    <row r="438" spans="2:21">
      <c r="B438" s="7" t="s">
        <v>917</v>
      </c>
      <c r="C438" s="7" t="s">
        <v>918</v>
      </c>
      <c r="D438" s="8" t="s">
        <v>919</v>
      </c>
      <c r="E438" s="9">
        <v>0</v>
      </c>
      <c r="F438" s="9">
        <v>0.3</v>
      </c>
      <c r="G438" s="9">
        <f>F438-E438</f>
        <v>0.3</v>
      </c>
      <c r="H438" s="27"/>
      <c r="I438" s="2" t="s">
        <v>32</v>
      </c>
      <c r="J438" s="10"/>
      <c r="K438" s="10"/>
      <c r="L438" s="10"/>
      <c r="M438" s="10"/>
      <c r="N438" s="10"/>
      <c r="O438" s="10"/>
      <c r="P438" s="10"/>
      <c r="Q438" s="10"/>
      <c r="R438" s="27"/>
      <c r="S438" s="70">
        <v>56460040096001</v>
      </c>
      <c r="T438" s="464" t="s">
        <v>844</v>
      </c>
      <c r="U438" s="464" t="s">
        <v>3563</v>
      </c>
    </row>
    <row r="439" spans="2:21" ht="22.5">
      <c r="B439" s="7" t="s">
        <v>920</v>
      </c>
      <c r="C439" s="16" t="s">
        <v>921</v>
      </c>
      <c r="D439" s="17" t="s">
        <v>922</v>
      </c>
      <c r="E439" s="13">
        <v>0</v>
      </c>
      <c r="F439" s="13">
        <v>0.68</v>
      </c>
      <c r="G439" s="13">
        <f t="shared" si="27"/>
        <v>0.68</v>
      </c>
      <c r="H439" s="27"/>
      <c r="I439" s="2" t="s">
        <v>22</v>
      </c>
      <c r="J439" s="10"/>
      <c r="K439" s="10"/>
      <c r="L439" s="10"/>
      <c r="M439" s="10"/>
      <c r="N439" s="10"/>
      <c r="O439" s="10"/>
      <c r="P439" s="10"/>
      <c r="Q439" s="10"/>
      <c r="R439" s="27"/>
      <c r="S439" s="68">
        <v>56460060593001</v>
      </c>
      <c r="T439" s="464" t="s">
        <v>844</v>
      </c>
      <c r="U439" s="464" t="s">
        <v>3563</v>
      </c>
    </row>
    <row r="440" spans="2:21" ht="22.5">
      <c r="B440" s="10" t="s">
        <v>923</v>
      </c>
      <c r="C440" s="7" t="s">
        <v>924</v>
      </c>
      <c r="D440" s="8" t="s">
        <v>925</v>
      </c>
      <c r="E440" s="13">
        <v>0</v>
      </c>
      <c r="F440" s="13">
        <v>0.34</v>
      </c>
      <c r="G440" s="13">
        <f t="shared" si="27"/>
        <v>0.34</v>
      </c>
      <c r="H440" s="27"/>
      <c r="I440" s="2" t="s">
        <v>22</v>
      </c>
      <c r="J440" s="10"/>
      <c r="K440" s="10"/>
      <c r="L440" s="10"/>
      <c r="M440" s="10"/>
      <c r="N440" s="10"/>
      <c r="O440" s="10"/>
      <c r="P440" s="10"/>
      <c r="Q440" s="10"/>
      <c r="S440" s="55">
        <v>56460060453</v>
      </c>
      <c r="T440" s="464" t="s">
        <v>844</v>
      </c>
      <c r="U440" s="464">
        <v>2025</v>
      </c>
    </row>
    <row r="441" spans="2:21">
      <c r="B441" s="798" t="s">
        <v>936</v>
      </c>
      <c r="C441" s="7"/>
      <c r="D441" s="800" t="s">
        <v>926</v>
      </c>
      <c r="E441" s="141">
        <v>0</v>
      </c>
      <c r="F441" s="103">
        <v>0.28799999999999998</v>
      </c>
      <c r="G441" s="103">
        <f t="shared" si="27"/>
        <v>0.28799999999999998</v>
      </c>
      <c r="H441" s="104">
        <v>2016</v>
      </c>
      <c r="I441" s="104" t="s">
        <v>32</v>
      </c>
      <c r="J441" s="111"/>
      <c r="K441" s="111"/>
      <c r="L441" s="113"/>
      <c r="M441" s="113"/>
      <c r="N441" s="113"/>
      <c r="O441" s="114"/>
      <c r="P441" s="113"/>
      <c r="Q441" s="115"/>
      <c r="R441" s="111"/>
      <c r="S441" s="801">
        <v>56460060453001</v>
      </c>
      <c r="T441" s="679" t="s">
        <v>947</v>
      </c>
      <c r="U441" s="679" t="s">
        <v>3563</v>
      </c>
    </row>
    <row r="442" spans="2:21" ht="22.5">
      <c r="B442" s="737"/>
      <c r="C442" s="21"/>
      <c r="D442" s="733"/>
      <c r="E442" s="142">
        <v>0.28799999999999998</v>
      </c>
      <c r="F442" s="109">
        <v>0.44</v>
      </c>
      <c r="G442" s="109">
        <f t="shared" si="27"/>
        <v>0.15200000000000002</v>
      </c>
      <c r="H442" s="23">
        <v>1064</v>
      </c>
      <c r="I442" s="110" t="s">
        <v>22</v>
      </c>
      <c r="J442" s="105"/>
      <c r="K442" s="105"/>
      <c r="L442" s="106"/>
      <c r="M442" s="106"/>
      <c r="N442" s="106"/>
      <c r="O442" s="107"/>
      <c r="P442" s="106"/>
      <c r="Q442" s="108"/>
      <c r="R442" s="105"/>
      <c r="S442" s="686"/>
      <c r="T442" s="680"/>
      <c r="U442" s="680"/>
    </row>
    <row r="443" spans="2:21" ht="22.5">
      <c r="B443" s="111" t="s">
        <v>937</v>
      </c>
      <c r="C443" s="19"/>
      <c r="D443" s="145" t="s">
        <v>927</v>
      </c>
      <c r="E443" s="103">
        <v>0</v>
      </c>
      <c r="F443" s="103">
        <v>0.24</v>
      </c>
      <c r="G443" s="103">
        <f t="shared" si="27"/>
        <v>0.24</v>
      </c>
      <c r="H443" s="111">
        <v>1200</v>
      </c>
      <c r="I443" s="104" t="s">
        <v>22</v>
      </c>
      <c r="J443" s="111"/>
      <c r="K443" s="111"/>
      <c r="L443" s="112"/>
      <c r="M443" s="113"/>
      <c r="N443" s="113"/>
      <c r="O443" s="114"/>
      <c r="P443" s="113"/>
      <c r="Q443" s="115"/>
      <c r="R443" s="111"/>
      <c r="S443" s="116">
        <v>56460060066015</v>
      </c>
      <c r="T443" s="464" t="s">
        <v>947</v>
      </c>
      <c r="U443" s="464" t="s">
        <v>3563</v>
      </c>
    </row>
    <row r="444" spans="2:21" ht="22.5">
      <c r="B444" s="111" t="s">
        <v>938</v>
      </c>
      <c r="C444" s="146"/>
      <c r="D444" s="147" t="s">
        <v>928</v>
      </c>
      <c r="E444" s="109">
        <v>0</v>
      </c>
      <c r="F444" s="109">
        <v>0.2</v>
      </c>
      <c r="G444" s="109">
        <f>F444-E444</f>
        <v>0.2</v>
      </c>
      <c r="H444" s="105">
        <v>1000</v>
      </c>
      <c r="I444" s="110" t="s">
        <v>22</v>
      </c>
      <c r="J444" s="105"/>
      <c r="K444" s="105"/>
      <c r="L444" s="106"/>
      <c r="M444" s="106"/>
      <c r="N444" s="106"/>
      <c r="O444" s="107"/>
      <c r="P444" s="106"/>
      <c r="Q444" s="108"/>
      <c r="R444" s="105"/>
      <c r="S444" s="117">
        <v>56460060408001</v>
      </c>
      <c r="T444" s="464" t="s">
        <v>947</v>
      </c>
      <c r="U444" s="464" t="s">
        <v>3563</v>
      </c>
    </row>
    <row r="445" spans="2:21" ht="22.5">
      <c r="B445" s="111" t="s">
        <v>939</v>
      </c>
      <c r="C445" s="94"/>
      <c r="D445" s="145" t="s">
        <v>929</v>
      </c>
      <c r="E445" s="103">
        <v>0</v>
      </c>
      <c r="F445" s="103">
        <v>0.18</v>
      </c>
      <c r="G445" s="103">
        <f>F445-E445</f>
        <v>0.18</v>
      </c>
      <c r="H445" s="111">
        <v>1260</v>
      </c>
      <c r="I445" s="104" t="s">
        <v>22</v>
      </c>
      <c r="J445" s="111"/>
      <c r="K445" s="111"/>
      <c r="L445" s="112"/>
      <c r="M445" s="113"/>
      <c r="N445" s="113"/>
      <c r="O445" s="114"/>
      <c r="P445" s="113"/>
      <c r="Q445" s="115"/>
      <c r="R445" s="111"/>
      <c r="S445" s="116">
        <v>56460060451001</v>
      </c>
      <c r="T445" s="464" t="s">
        <v>947</v>
      </c>
      <c r="U445" s="464" t="s">
        <v>3563</v>
      </c>
    </row>
    <row r="446" spans="2:21">
      <c r="B446" s="111" t="s">
        <v>940</v>
      </c>
      <c r="C446" s="92"/>
      <c r="D446" s="147" t="s">
        <v>930</v>
      </c>
      <c r="E446" s="109">
        <v>0</v>
      </c>
      <c r="F446" s="109">
        <v>0.185</v>
      </c>
      <c r="G446" s="109">
        <f>F446-E446</f>
        <v>0.185</v>
      </c>
      <c r="H446" s="105">
        <v>1295</v>
      </c>
      <c r="I446" s="110" t="s">
        <v>32</v>
      </c>
      <c r="J446" s="105"/>
      <c r="K446" s="105"/>
      <c r="L446" s="106"/>
      <c r="M446" s="106"/>
      <c r="N446" s="106"/>
      <c r="O446" s="107"/>
      <c r="P446" s="106"/>
      <c r="Q446" s="108"/>
      <c r="R446" s="105"/>
      <c r="S446" s="117">
        <v>56460060407001</v>
      </c>
      <c r="T446" s="464" t="s">
        <v>947</v>
      </c>
      <c r="U446" s="464" t="s">
        <v>3563</v>
      </c>
    </row>
    <row r="447" spans="2:21" ht="22.5">
      <c r="B447" s="111" t="s">
        <v>941</v>
      </c>
      <c r="C447" s="94"/>
      <c r="D447" s="145" t="s">
        <v>931</v>
      </c>
      <c r="E447" s="103">
        <v>0</v>
      </c>
      <c r="F447" s="103">
        <v>0.17</v>
      </c>
      <c r="G447" s="103">
        <f>F447-E447</f>
        <v>0.17</v>
      </c>
      <c r="H447" s="111">
        <v>1020</v>
      </c>
      <c r="I447" s="104" t="s">
        <v>22</v>
      </c>
      <c r="J447" s="111"/>
      <c r="K447" s="111"/>
      <c r="L447" s="112"/>
      <c r="M447" s="113"/>
      <c r="N447" s="113"/>
      <c r="O447" s="114"/>
      <c r="P447" s="113"/>
      <c r="Q447" s="115"/>
      <c r="R447" s="111"/>
      <c r="S447" s="116">
        <v>56460060449001</v>
      </c>
      <c r="T447" s="464" t="s">
        <v>947</v>
      </c>
      <c r="U447" s="464" t="s">
        <v>3563</v>
      </c>
    </row>
    <row r="448" spans="2:21" ht="22.5">
      <c r="B448" s="111" t="s">
        <v>942</v>
      </c>
      <c r="C448" s="92"/>
      <c r="D448" s="147" t="s">
        <v>932</v>
      </c>
      <c r="E448" s="103">
        <v>0</v>
      </c>
      <c r="F448" s="103">
        <v>0.6</v>
      </c>
      <c r="G448" s="103">
        <f>F448-E448</f>
        <v>0.6</v>
      </c>
      <c r="H448" s="111">
        <v>3600</v>
      </c>
      <c r="I448" s="104" t="s">
        <v>22</v>
      </c>
      <c r="J448" s="111"/>
      <c r="K448" s="111"/>
      <c r="L448" s="113"/>
      <c r="M448" s="113"/>
      <c r="N448" s="113"/>
      <c r="O448" s="114"/>
      <c r="P448" s="113"/>
      <c r="Q448" s="115"/>
      <c r="R448" s="111"/>
      <c r="S448" s="116">
        <v>56460060450001</v>
      </c>
      <c r="T448" s="464" t="s">
        <v>947</v>
      </c>
      <c r="U448" s="464" t="s">
        <v>3563</v>
      </c>
    </row>
    <row r="449" spans="1:21">
      <c r="B449" s="798" t="s">
        <v>943</v>
      </c>
      <c r="C449" s="94"/>
      <c r="D449" s="802" t="s">
        <v>933</v>
      </c>
      <c r="E449" s="118">
        <v>0</v>
      </c>
      <c r="F449" s="118">
        <v>0.21</v>
      </c>
      <c r="G449" s="118">
        <f t="shared" si="27"/>
        <v>0.21</v>
      </c>
      <c r="H449" s="119">
        <v>1050</v>
      </c>
      <c r="I449" s="120" t="s">
        <v>32</v>
      </c>
      <c r="J449" s="119"/>
      <c r="K449" s="119"/>
      <c r="L449" s="121"/>
      <c r="M449" s="121"/>
      <c r="N449" s="121"/>
      <c r="O449" s="122"/>
      <c r="P449" s="121"/>
      <c r="Q449" s="123"/>
      <c r="R449" s="803"/>
      <c r="S449" s="805">
        <v>56460060139001</v>
      </c>
      <c r="T449" s="692" t="s">
        <v>947</v>
      </c>
      <c r="U449" s="692" t="s">
        <v>3563</v>
      </c>
    </row>
    <row r="450" spans="1:21">
      <c r="B450" s="737"/>
      <c r="C450" s="94"/>
      <c r="D450" s="802"/>
      <c r="E450" s="125">
        <v>0.21</v>
      </c>
      <c r="F450" s="125">
        <v>0.315</v>
      </c>
      <c r="G450" s="125">
        <f t="shared" si="27"/>
        <v>0.10500000000000001</v>
      </c>
      <c r="H450" s="126">
        <v>525</v>
      </c>
      <c r="I450" s="127" t="s">
        <v>32</v>
      </c>
      <c r="J450" s="126"/>
      <c r="K450" s="126"/>
      <c r="L450" s="128"/>
      <c r="M450" s="128"/>
      <c r="N450" s="128"/>
      <c r="O450" s="129"/>
      <c r="P450" s="128"/>
      <c r="Q450" s="130"/>
      <c r="R450" s="804"/>
      <c r="S450" s="806"/>
      <c r="T450" s="680"/>
      <c r="U450" s="680"/>
    </row>
    <row r="451" spans="1:21">
      <c r="B451" s="111" t="s">
        <v>944</v>
      </c>
      <c r="C451" s="92"/>
      <c r="D451" s="147" t="s">
        <v>627</v>
      </c>
      <c r="E451" s="103">
        <v>0</v>
      </c>
      <c r="F451" s="103">
        <v>0.36</v>
      </c>
      <c r="G451" s="103">
        <f t="shared" si="27"/>
        <v>0.36</v>
      </c>
      <c r="H451" s="111">
        <v>1750</v>
      </c>
      <c r="I451" s="104" t="s">
        <v>32</v>
      </c>
      <c r="J451" s="111"/>
      <c r="K451" s="111"/>
      <c r="L451" s="113"/>
      <c r="M451" s="113"/>
      <c r="N451" s="113"/>
      <c r="O451" s="114"/>
      <c r="P451" s="113"/>
      <c r="Q451" s="115"/>
      <c r="R451" s="111"/>
      <c r="S451" s="116">
        <v>56460060421001</v>
      </c>
      <c r="T451" s="464" t="s">
        <v>947</v>
      </c>
      <c r="U451" s="464" t="s">
        <v>3563</v>
      </c>
    </row>
    <row r="452" spans="1:21" ht="22.5">
      <c r="B452" s="111" t="s">
        <v>945</v>
      </c>
      <c r="C452" s="94"/>
      <c r="D452" s="145" t="s">
        <v>934</v>
      </c>
      <c r="E452" s="103">
        <v>0</v>
      </c>
      <c r="F452" s="131">
        <v>0.51</v>
      </c>
      <c r="G452" s="131">
        <f t="shared" si="27"/>
        <v>0.51</v>
      </c>
      <c r="H452" s="132">
        <v>2870</v>
      </c>
      <c r="I452" s="133" t="s">
        <v>22</v>
      </c>
      <c r="J452" s="132"/>
      <c r="K452" s="132"/>
      <c r="L452" s="134"/>
      <c r="M452" s="134"/>
      <c r="N452" s="134"/>
      <c r="O452" s="135"/>
      <c r="P452" s="134"/>
      <c r="Q452" s="136"/>
      <c r="R452" s="132"/>
      <c r="S452" s="124">
        <v>56460060158001</v>
      </c>
      <c r="T452" s="464" t="s">
        <v>947</v>
      </c>
      <c r="U452" s="464" t="s">
        <v>3563</v>
      </c>
    </row>
    <row r="453" spans="1:21">
      <c r="B453" s="111" t="s">
        <v>946</v>
      </c>
      <c r="C453" s="92"/>
      <c r="D453" s="138" t="s">
        <v>935</v>
      </c>
      <c r="E453" s="141">
        <v>0</v>
      </c>
      <c r="F453" s="103">
        <v>0.4</v>
      </c>
      <c r="G453" s="103">
        <f t="shared" si="27"/>
        <v>0.4</v>
      </c>
      <c r="H453" s="111">
        <v>2200</v>
      </c>
      <c r="I453" s="104" t="s">
        <v>32</v>
      </c>
      <c r="J453" s="111"/>
      <c r="K453" s="111"/>
      <c r="L453" s="113"/>
      <c r="M453" s="113"/>
      <c r="N453" s="113"/>
      <c r="O453" s="114"/>
      <c r="P453" s="113"/>
      <c r="Q453" s="115"/>
      <c r="R453" s="111"/>
      <c r="S453" s="116">
        <v>56460060420001</v>
      </c>
      <c r="T453" s="464" t="s">
        <v>947</v>
      </c>
      <c r="U453" s="464" t="s">
        <v>3563</v>
      </c>
    </row>
    <row r="455" spans="1:21">
      <c r="A455" s="61"/>
      <c r="B455" s="748" t="s">
        <v>948</v>
      </c>
      <c r="C455" s="746"/>
      <c r="D455" s="746"/>
      <c r="E455" s="746"/>
      <c r="F455" s="746"/>
      <c r="G455" s="59">
        <f>SUM(G411:G453)</f>
        <v>59.840000000000011</v>
      </c>
      <c r="L455" s="63" t="s">
        <v>141</v>
      </c>
      <c r="M455" s="537">
        <f>SUM(M411:M453)</f>
        <v>41.3</v>
      </c>
      <c r="N455" s="64">
        <f>SUM(N411:N453)</f>
        <v>357</v>
      </c>
      <c r="P455" s="63" t="s">
        <v>142</v>
      </c>
      <c r="Q455" s="64">
        <f>SUM(Q411:Q453)</f>
        <v>0</v>
      </c>
      <c r="R455" s="64">
        <f>SUM(R411:R453)</f>
        <v>0</v>
      </c>
    </row>
    <row r="456" spans="1:21">
      <c r="A456" s="62"/>
      <c r="B456" s="745" t="s">
        <v>138</v>
      </c>
      <c r="C456" s="746"/>
      <c r="D456" s="746"/>
      <c r="E456" s="746"/>
      <c r="F456" s="746"/>
      <c r="G456" s="60">
        <f>SUMIF(I411:I453,"melnais",G411:G453)</f>
        <v>5.5980000000000008</v>
      </c>
    </row>
    <row r="457" spans="1:21">
      <c r="A457" s="62"/>
      <c r="B457" s="745" t="s">
        <v>139</v>
      </c>
      <c r="C457" s="746"/>
      <c r="D457" s="746"/>
      <c r="E457" s="746"/>
      <c r="F457" s="746"/>
      <c r="G457" s="60">
        <f>SUMIF(I411:I453,"grants (šķembas)",G411:G453)</f>
        <v>54.242000000000012</v>
      </c>
    </row>
    <row r="458" spans="1:21">
      <c r="A458" s="62"/>
      <c r="B458" s="745" t="s">
        <v>140</v>
      </c>
      <c r="C458" s="746"/>
      <c r="D458" s="746"/>
      <c r="E458" s="746"/>
      <c r="F458" s="746"/>
      <c r="G458" s="60">
        <f>SUMIF(I411:I453,"bruģis",G411:G453)</f>
        <v>0</v>
      </c>
    </row>
    <row r="459" spans="1:21">
      <c r="A459" s="62"/>
      <c r="B459" s="745" t="s">
        <v>42</v>
      </c>
      <c r="C459" s="746"/>
      <c r="D459" s="746"/>
      <c r="E459" s="746"/>
      <c r="F459" s="746"/>
      <c r="G459" s="60">
        <f>SUMIF(I411:I453,"bez seguma",G411:G453)</f>
        <v>0</v>
      </c>
    </row>
    <row r="461" spans="1:21">
      <c r="B461" s="72" t="s">
        <v>950</v>
      </c>
    </row>
    <row r="462" spans="1:21" ht="15" customHeight="1">
      <c r="B462" s="693" t="s">
        <v>0</v>
      </c>
      <c r="C462" s="693" t="s">
        <v>1</v>
      </c>
      <c r="D462" s="693"/>
      <c r="E462" s="747" t="s">
        <v>2</v>
      </c>
      <c r="F462" s="747"/>
      <c r="G462" s="747"/>
      <c r="H462" s="747"/>
      <c r="I462" s="747"/>
      <c r="J462" s="747"/>
      <c r="K462" s="747"/>
      <c r="L462" s="747"/>
      <c r="M462" s="747"/>
      <c r="N462" s="747"/>
      <c r="O462" s="747"/>
      <c r="P462" s="747"/>
      <c r="Q462" s="747"/>
      <c r="R462" s="747"/>
      <c r="S462" s="693" t="s">
        <v>3</v>
      </c>
      <c r="T462" s="685" t="s">
        <v>124</v>
      </c>
      <c r="U462" s="693" t="s">
        <v>3562</v>
      </c>
    </row>
    <row r="463" spans="1:21">
      <c r="B463" s="693"/>
      <c r="C463" s="693"/>
      <c r="D463" s="693"/>
      <c r="E463" s="693" t="s">
        <v>4</v>
      </c>
      <c r="F463" s="693"/>
      <c r="G463" s="693"/>
      <c r="H463" s="693"/>
      <c r="I463" s="693"/>
      <c r="J463" s="693" t="s">
        <v>5</v>
      </c>
      <c r="K463" s="693"/>
      <c r="L463" s="693"/>
      <c r="M463" s="693"/>
      <c r="N463" s="693"/>
      <c r="O463" s="693"/>
      <c r="P463" s="693"/>
      <c r="Q463" s="693" t="s">
        <v>55</v>
      </c>
      <c r="R463" s="703"/>
      <c r="S463" s="703"/>
      <c r="T463" s="697"/>
      <c r="U463" s="694"/>
    </row>
    <row r="464" spans="1:21">
      <c r="B464" s="693"/>
      <c r="C464" s="693"/>
      <c r="D464" s="693"/>
      <c r="E464" s="693" t="s">
        <v>6</v>
      </c>
      <c r="F464" s="693"/>
      <c r="G464" s="693" t="s">
        <v>7</v>
      </c>
      <c r="H464" s="693" t="s">
        <v>12</v>
      </c>
      <c r="I464" s="693" t="s">
        <v>8</v>
      </c>
      <c r="J464" s="693" t="s">
        <v>9</v>
      </c>
      <c r="K464" s="693" t="s">
        <v>10</v>
      </c>
      <c r="L464" s="693"/>
      <c r="M464" s="693" t="s">
        <v>11</v>
      </c>
      <c r="N464" s="693" t="s">
        <v>12</v>
      </c>
      <c r="O464" s="693" t="s">
        <v>13</v>
      </c>
      <c r="P464" s="755" t="s">
        <v>14</v>
      </c>
      <c r="Q464" s="693" t="s">
        <v>56</v>
      </c>
      <c r="R464" s="693" t="s">
        <v>11</v>
      </c>
      <c r="S464" s="693" t="s">
        <v>57</v>
      </c>
      <c r="T464" s="697"/>
      <c r="U464" s="694"/>
    </row>
    <row r="465" spans="2:21" ht="58.5" customHeight="1">
      <c r="B465" s="693"/>
      <c r="C465" s="693"/>
      <c r="D465" s="693"/>
      <c r="E465" s="3" t="s">
        <v>15</v>
      </c>
      <c r="F465" s="3" t="s">
        <v>16</v>
      </c>
      <c r="G465" s="693"/>
      <c r="H465" s="693"/>
      <c r="I465" s="693"/>
      <c r="J465" s="693"/>
      <c r="K465" s="3" t="s">
        <v>17</v>
      </c>
      <c r="L465" s="3" t="s">
        <v>18</v>
      </c>
      <c r="M465" s="693"/>
      <c r="N465" s="693"/>
      <c r="O465" s="693"/>
      <c r="P465" s="755"/>
      <c r="Q465" s="703"/>
      <c r="R465" s="703"/>
      <c r="S465" s="693"/>
      <c r="T465" s="680"/>
      <c r="U465" s="694"/>
    </row>
    <row r="466" spans="2:21">
      <c r="B466" s="5">
        <v>1</v>
      </c>
      <c r="C466" s="742">
        <v>2</v>
      </c>
      <c r="D466" s="742"/>
      <c r="E466" s="5">
        <v>3</v>
      </c>
      <c r="F466" s="5">
        <v>4</v>
      </c>
      <c r="G466" s="5">
        <v>5</v>
      </c>
      <c r="H466" s="5">
        <v>6</v>
      </c>
      <c r="I466" s="5">
        <v>7</v>
      </c>
      <c r="J466" s="5">
        <v>8</v>
      </c>
      <c r="K466" s="5">
        <v>9</v>
      </c>
      <c r="L466" s="5">
        <v>10</v>
      </c>
      <c r="M466" s="5">
        <v>11</v>
      </c>
      <c r="N466" s="5">
        <v>12</v>
      </c>
      <c r="O466" s="5">
        <v>13</v>
      </c>
      <c r="P466" s="5">
        <v>14</v>
      </c>
      <c r="Q466" s="5">
        <v>15</v>
      </c>
      <c r="R466" s="5">
        <v>16</v>
      </c>
      <c r="S466" s="5">
        <v>17</v>
      </c>
      <c r="T466" s="5">
        <v>18</v>
      </c>
      <c r="U466" s="5">
        <v>19</v>
      </c>
    </row>
    <row r="467" spans="2:21" ht="22.5">
      <c r="B467" s="7" t="s">
        <v>1474</v>
      </c>
      <c r="C467" s="7" t="s">
        <v>951</v>
      </c>
      <c r="D467" s="8" t="s">
        <v>952</v>
      </c>
      <c r="E467" s="39">
        <v>0</v>
      </c>
      <c r="F467" s="39">
        <v>4.7</v>
      </c>
      <c r="G467" s="39">
        <f>F467-E467</f>
        <v>4.7</v>
      </c>
      <c r="H467" s="27"/>
      <c r="I467" s="41" t="s">
        <v>22</v>
      </c>
      <c r="J467" s="10"/>
      <c r="K467" s="10"/>
      <c r="L467" s="2"/>
      <c r="M467" s="10"/>
      <c r="N467" s="10"/>
      <c r="O467" s="10"/>
      <c r="P467" s="10"/>
      <c r="Q467" s="10"/>
      <c r="R467" s="10"/>
      <c r="S467" s="37">
        <v>56960050270001</v>
      </c>
      <c r="T467" s="464" t="s">
        <v>950</v>
      </c>
      <c r="U467" s="464" t="s">
        <v>3563</v>
      </c>
    </row>
    <row r="468" spans="2:21" ht="22.5">
      <c r="B468" s="7" t="s">
        <v>953</v>
      </c>
      <c r="C468" s="7" t="s">
        <v>954</v>
      </c>
      <c r="D468" s="8" t="s">
        <v>955</v>
      </c>
      <c r="E468" s="9">
        <v>0</v>
      </c>
      <c r="F468" s="9">
        <v>4.0999999999999996</v>
      </c>
      <c r="G468" s="9">
        <f>F468-E468</f>
        <v>4.0999999999999996</v>
      </c>
      <c r="H468" s="27"/>
      <c r="I468" s="2" t="s">
        <v>22</v>
      </c>
      <c r="J468" s="10"/>
      <c r="K468" s="10"/>
      <c r="L468" s="10"/>
      <c r="M468" s="10"/>
      <c r="N468" s="10"/>
      <c r="O468" s="10"/>
      <c r="P468" s="10"/>
      <c r="Q468" s="10"/>
      <c r="R468" s="10"/>
      <c r="S468" s="67">
        <v>56960030332001</v>
      </c>
      <c r="T468" s="464" t="s">
        <v>950</v>
      </c>
      <c r="U468" s="464" t="s">
        <v>3563</v>
      </c>
    </row>
    <row r="469" spans="2:21" ht="22.5">
      <c r="B469" s="16" t="s">
        <v>956</v>
      </c>
      <c r="C469" s="16" t="s">
        <v>2026</v>
      </c>
      <c r="D469" s="17" t="s">
        <v>958</v>
      </c>
      <c r="E469" s="13">
        <v>0</v>
      </c>
      <c r="F469" s="13">
        <v>0.38</v>
      </c>
      <c r="G469" s="13">
        <f>F469-E469</f>
        <v>0.38</v>
      </c>
      <c r="H469" s="27"/>
      <c r="I469" s="3" t="s">
        <v>22</v>
      </c>
      <c r="J469" s="6"/>
      <c r="K469" s="6"/>
      <c r="L469" s="6"/>
      <c r="M469" s="6"/>
      <c r="N469" s="6"/>
      <c r="O469" s="6"/>
      <c r="P469" s="6"/>
      <c r="Q469" s="6"/>
      <c r="R469" s="6"/>
      <c r="S469" s="68">
        <v>56960050010001</v>
      </c>
      <c r="T469" s="464" t="s">
        <v>950</v>
      </c>
      <c r="U469" s="464" t="s">
        <v>3563</v>
      </c>
    </row>
    <row r="470" spans="2:21" ht="22.5">
      <c r="B470" s="7" t="s">
        <v>959</v>
      </c>
      <c r="C470" s="7" t="s">
        <v>960</v>
      </c>
      <c r="D470" s="8" t="s">
        <v>961</v>
      </c>
      <c r="E470" s="9">
        <v>0</v>
      </c>
      <c r="F470" s="9">
        <v>5.07</v>
      </c>
      <c r="G470" s="9">
        <f t="shared" ref="G470:G498" si="28">F470-E470</f>
        <v>5.07</v>
      </c>
      <c r="H470" s="27"/>
      <c r="I470" s="2" t="s">
        <v>22</v>
      </c>
      <c r="J470" s="10"/>
      <c r="K470" s="10"/>
      <c r="L470" s="10"/>
      <c r="M470" s="10"/>
      <c r="N470" s="10"/>
      <c r="O470" s="10"/>
      <c r="P470" s="10"/>
      <c r="Q470" s="10"/>
      <c r="R470" s="10"/>
      <c r="S470" s="67">
        <v>56960040418001</v>
      </c>
      <c r="T470" s="464" t="s">
        <v>950</v>
      </c>
      <c r="U470" s="464" t="s">
        <v>3563</v>
      </c>
    </row>
    <row r="471" spans="2:21" ht="22.5">
      <c r="B471" s="7" t="s">
        <v>962</v>
      </c>
      <c r="C471" s="7" t="s">
        <v>963</v>
      </c>
      <c r="D471" s="8" t="s">
        <v>964</v>
      </c>
      <c r="E471" s="9">
        <v>0</v>
      </c>
      <c r="F471" s="9">
        <v>1.25</v>
      </c>
      <c r="G471" s="9">
        <f t="shared" si="28"/>
        <v>1.25</v>
      </c>
      <c r="H471" s="27"/>
      <c r="I471" s="2" t="s">
        <v>22</v>
      </c>
      <c r="J471" s="10"/>
      <c r="K471" s="10"/>
      <c r="L471" s="10"/>
      <c r="M471" s="10"/>
      <c r="N471" s="10"/>
      <c r="O471" s="10"/>
      <c r="P471" s="10"/>
      <c r="Q471" s="10"/>
      <c r="R471" s="10"/>
      <c r="S471" s="67">
        <v>56960040410001</v>
      </c>
      <c r="T471" s="464" t="s">
        <v>950</v>
      </c>
      <c r="U471" s="464" t="s">
        <v>3563</v>
      </c>
    </row>
    <row r="472" spans="2:21" ht="22.5">
      <c r="B472" s="7" t="s">
        <v>965</v>
      </c>
      <c r="C472" s="7" t="s">
        <v>966</v>
      </c>
      <c r="D472" s="8" t="s">
        <v>967</v>
      </c>
      <c r="E472" s="9">
        <v>0</v>
      </c>
      <c r="F472" s="9">
        <v>4.18</v>
      </c>
      <c r="G472" s="9">
        <f t="shared" si="28"/>
        <v>4.18</v>
      </c>
      <c r="H472" s="27"/>
      <c r="I472" s="2" t="s">
        <v>22</v>
      </c>
      <c r="J472" s="10"/>
      <c r="K472" s="10"/>
      <c r="L472" s="10"/>
      <c r="M472" s="10"/>
      <c r="N472" s="10"/>
      <c r="O472" s="10"/>
      <c r="P472" s="10"/>
      <c r="Q472" s="10"/>
      <c r="R472" s="10"/>
      <c r="S472" s="67">
        <v>56960040415001</v>
      </c>
      <c r="T472" s="464" t="s">
        <v>950</v>
      </c>
      <c r="U472" s="464" t="s">
        <v>3563</v>
      </c>
    </row>
    <row r="473" spans="2:21" ht="22.5">
      <c r="B473" s="7" t="s">
        <v>968</v>
      </c>
      <c r="C473" s="7" t="s">
        <v>969</v>
      </c>
      <c r="D473" s="8" t="s">
        <v>970</v>
      </c>
      <c r="E473" s="9">
        <v>0</v>
      </c>
      <c r="F473" s="9">
        <v>1.77</v>
      </c>
      <c r="G473" s="9">
        <f t="shared" si="28"/>
        <v>1.77</v>
      </c>
      <c r="H473" s="27"/>
      <c r="I473" s="2" t="s">
        <v>22</v>
      </c>
      <c r="J473" s="10"/>
      <c r="K473" s="10"/>
      <c r="L473" s="10"/>
      <c r="M473" s="10"/>
      <c r="N473" s="10"/>
      <c r="O473" s="10"/>
      <c r="P473" s="10"/>
      <c r="Q473" s="10"/>
      <c r="R473" s="10"/>
      <c r="S473" s="67">
        <v>56960040414001</v>
      </c>
      <c r="T473" s="464" t="s">
        <v>950</v>
      </c>
      <c r="U473" s="464" t="s">
        <v>3563</v>
      </c>
    </row>
    <row r="474" spans="2:21" ht="22.5">
      <c r="B474" s="7" t="s">
        <v>971</v>
      </c>
      <c r="C474" s="7" t="s">
        <v>972</v>
      </c>
      <c r="D474" s="8" t="s">
        <v>973</v>
      </c>
      <c r="E474" s="9">
        <v>0</v>
      </c>
      <c r="F474" s="9">
        <v>1.83</v>
      </c>
      <c r="G474" s="9">
        <f t="shared" si="28"/>
        <v>1.83</v>
      </c>
      <c r="H474" s="27"/>
      <c r="I474" s="2" t="s">
        <v>22</v>
      </c>
      <c r="J474" s="10"/>
      <c r="K474" s="10"/>
      <c r="L474" s="2"/>
      <c r="M474" s="10"/>
      <c r="N474" s="10"/>
      <c r="O474" s="10"/>
      <c r="P474" s="10"/>
      <c r="Q474" s="10"/>
      <c r="R474" s="10"/>
      <c r="S474" s="67">
        <v>56960030340001</v>
      </c>
      <c r="T474" s="464" t="s">
        <v>950</v>
      </c>
      <c r="U474" s="464" t="s">
        <v>3563</v>
      </c>
    </row>
    <row r="475" spans="2:21" ht="22.5">
      <c r="B475" s="7" t="s">
        <v>974</v>
      </c>
      <c r="C475" s="7" t="s">
        <v>975</v>
      </c>
      <c r="D475" s="8" t="s">
        <v>976</v>
      </c>
      <c r="E475" s="39">
        <v>0</v>
      </c>
      <c r="F475" s="39">
        <v>1.1000000000000001</v>
      </c>
      <c r="G475" s="39">
        <f t="shared" si="28"/>
        <v>1.1000000000000001</v>
      </c>
      <c r="H475" s="27"/>
      <c r="I475" s="41" t="s">
        <v>22</v>
      </c>
      <c r="J475" s="10"/>
      <c r="K475" s="10"/>
      <c r="L475" s="2"/>
      <c r="M475" s="10"/>
      <c r="N475" s="10"/>
      <c r="O475" s="10"/>
      <c r="P475" s="10"/>
      <c r="Q475" s="10"/>
      <c r="R475" s="148"/>
      <c r="S475" s="37">
        <v>56960030344001</v>
      </c>
      <c r="T475" s="464" t="s">
        <v>950</v>
      </c>
      <c r="U475" s="464" t="s">
        <v>3563</v>
      </c>
    </row>
    <row r="476" spans="2:21" ht="22.5">
      <c r="B476" s="7" t="s">
        <v>977</v>
      </c>
      <c r="C476" s="7" t="s">
        <v>978</v>
      </c>
      <c r="D476" s="8" t="s">
        <v>979</v>
      </c>
      <c r="E476" s="9">
        <v>0</v>
      </c>
      <c r="F476" s="9">
        <v>1.3</v>
      </c>
      <c r="G476" s="9">
        <f t="shared" si="28"/>
        <v>1.3</v>
      </c>
      <c r="H476" s="27"/>
      <c r="I476" s="2" t="s">
        <v>22</v>
      </c>
      <c r="J476" s="10"/>
      <c r="K476" s="10"/>
      <c r="L476" s="10"/>
      <c r="M476" s="10"/>
      <c r="N476" s="10"/>
      <c r="O476" s="10"/>
      <c r="P476" s="10"/>
      <c r="Q476" s="10"/>
      <c r="R476" s="10"/>
      <c r="S476" s="102">
        <v>56960030347001</v>
      </c>
      <c r="T476" s="464" t="s">
        <v>950</v>
      </c>
      <c r="U476" s="464" t="s">
        <v>3563</v>
      </c>
    </row>
    <row r="477" spans="2:21" ht="22.5">
      <c r="B477" s="7" t="s">
        <v>980</v>
      </c>
      <c r="C477" s="7" t="s">
        <v>981</v>
      </c>
      <c r="D477" s="8" t="s">
        <v>982</v>
      </c>
      <c r="E477" s="9">
        <v>0</v>
      </c>
      <c r="F477" s="9">
        <v>3.58</v>
      </c>
      <c r="G477" s="9">
        <f t="shared" si="28"/>
        <v>3.58</v>
      </c>
      <c r="H477" s="27"/>
      <c r="I477" s="2" t="s">
        <v>22</v>
      </c>
      <c r="J477" s="10"/>
      <c r="K477" s="10"/>
      <c r="L477" s="10"/>
      <c r="M477" s="10"/>
      <c r="N477" s="10"/>
      <c r="O477" s="10"/>
      <c r="P477" s="10"/>
      <c r="Q477" s="10"/>
      <c r="R477" s="10"/>
      <c r="S477" s="102">
        <v>56960030339001</v>
      </c>
      <c r="T477" s="464" t="s">
        <v>950</v>
      </c>
      <c r="U477" s="464" t="s">
        <v>3563</v>
      </c>
    </row>
    <row r="478" spans="2:21" ht="22.5">
      <c r="B478" s="16" t="s">
        <v>983</v>
      </c>
      <c r="C478" s="16" t="s">
        <v>984</v>
      </c>
      <c r="D478" s="17" t="s">
        <v>985</v>
      </c>
      <c r="E478" s="13">
        <v>0</v>
      </c>
      <c r="F478" s="13">
        <v>0.34</v>
      </c>
      <c r="G478" s="13">
        <f t="shared" si="28"/>
        <v>0.34</v>
      </c>
      <c r="H478" s="27"/>
      <c r="I478" s="3" t="s">
        <v>22</v>
      </c>
      <c r="J478" s="6" t="s">
        <v>3595</v>
      </c>
      <c r="K478" s="6">
        <v>0.31</v>
      </c>
      <c r="L478" s="3" t="s">
        <v>986</v>
      </c>
      <c r="M478" s="6">
        <v>23.5</v>
      </c>
      <c r="N478" s="6">
        <v>85</v>
      </c>
      <c r="O478" s="6"/>
      <c r="P478" s="6" t="s">
        <v>987</v>
      </c>
      <c r="Q478" s="6"/>
      <c r="R478" s="6"/>
      <c r="S478" s="96">
        <v>56960040443001</v>
      </c>
      <c r="T478" s="464" t="s">
        <v>950</v>
      </c>
      <c r="U478" s="464" t="s">
        <v>3563</v>
      </c>
    </row>
    <row r="479" spans="2:21" ht="22.5">
      <c r="B479" s="16" t="s">
        <v>988</v>
      </c>
      <c r="C479" s="7" t="s">
        <v>989</v>
      </c>
      <c r="D479" s="8" t="s">
        <v>990</v>
      </c>
      <c r="E479" s="9">
        <v>0</v>
      </c>
      <c r="F479" s="9">
        <v>0.7</v>
      </c>
      <c r="G479" s="9">
        <f t="shared" si="28"/>
        <v>0.7</v>
      </c>
      <c r="H479" s="27"/>
      <c r="I479" s="2" t="s">
        <v>22</v>
      </c>
      <c r="J479" s="10"/>
      <c r="K479" s="10"/>
      <c r="L479" s="10"/>
      <c r="M479" s="10"/>
      <c r="N479" s="10"/>
      <c r="O479" s="10"/>
      <c r="P479" s="10"/>
      <c r="Q479" s="10"/>
      <c r="R479" s="10"/>
      <c r="S479" s="67">
        <v>56960040411001</v>
      </c>
      <c r="T479" s="464" t="s">
        <v>950</v>
      </c>
      <c r="U479" s="464" t="s">
        <v>3563</v>
      </c>
    </row>
    <row r="480" spans="2:21" ht="22.5">
      <c r="B480" s="16" t="s">
        <v>991</v>
      </c>
      <c r="C480" s="7" t="s">
        <v>992</v>
      </c>
      <c r="D480" s="8" t="s">
        <v>993</v>
      </c>
      <c r="E480" s="9">
        <v>0</v>
      </c>
      <c r="F480" s="9">
        <v>0.54</v>
      </c>
      <c r="G480" s="9">
        <f t="shared" si="28"/>
        <v>0.54</v>
      </c>
      <c r="H480" s="27"/>
      <c r="I480" s="2" t="s">
        <v>22</v>
      </c>
      <c r="J480" s="10"/>
      <c r="K480" s="10"/>
      <c r="L480" s="10"/>
      <c r="M480" s="10"/>
      <c r="N480" s="10"/>
      <c r="O480" s="10"/>
      <c r="P480" s="10"/>
      <c r="Q480" s="10"/>
      <c r="R480" s="10"/>
      <c r="S480" s="67">
        <v>56960040460001</v>
      </c>
      <c r="T480" s="464" t="s">
        <v>950</v>
      </c>
      <c r="U480" s="464" t="s">
        <v>3563</v>
      </c>
    </row>
    <row r="481" spans="2:21" ht="22.5">
      <c r="B481" s="16" t="s">
        <v>994</v>
      </c>
      <c r="C481" s="7" t="s">
        <v>995</v>
      </c>
      <c r="D481" s="8" t="s">
        <v>996</v>
      </c>
      <c r="E481" s="9">
        <v>0</v>
      </c>
      <c r="F481" s="9">
        <v>0.33</v>
      </c>
      <c r="G481" s="9">
        <f t="shared" si="28"/>
        <v>0.33</v>
      </c>
      <c r="H481" s="27"/>
      <c r="I481" s="2" t="s">
        <v>22</v>
      </c>
      <c r="J481" s="10"/>
      <c r="K481" s="10"/>
      <c r="L481" s="10"/>
      <c r="M481" s="10"/>
      <c r="N481" s="10"/>
      <c r="O481" s="10"/>
      <c r="P481" s="10"/>
      <c r="Q481" s="10"/>
      <c r="R481" s="10"/>
      <c r="S481" s="67">
        <v>56960050292001</v>
      </c>
      <c r="T481" s="464" t="s">
        <v>950</v>
      </c>
      <c r="U481" s="464" t="s">
        <v>3563</v>
      </c>
    </row>
    <row r="482" spans="2:21" ht="22.5">
      <c r="B482" s="16" t="s">
        <v>997</v>
      </c>
      <c r="C482" s="7" t="s">
        <v>957</v>
      </c>
      <c r="D482" s="8" t="s">
        <v>998</v>
      </c>
      <c r="E482" s="9">
        <v>0</v>
      </c>
      <c r="F482" s="9">
        <v>1.8</v>
      </c>
      <c r="G482" s="9">
        <f t="shared" si="28"/>
        <v>1.8</v>
      </c>
      <c r="H482" s="27"/>
      <c r="I482" s="2" t="s">
        <v>22</v>
      </c>
      <c r="J482" s="10"/>
      <c r="K482" s="10"/>
      <c r="L482" s="10"/>
      <c r="M482" s="10"/>
      <c r="N482" s="10"/>
      <c r="O482" s="10"/>
      <c r="P482" s="10"/>
      <c r="Q482" s="10"/>
      <c r="R482" s="10"/>
      <c r="S482" s="67">
        <v>56960060090001</v>
      </c>
      <c r="T482" s="464" t="s">
        <v>950</v>
      </c>
      <c r="U482" s="464" t="s">
        <v>3563</v>
      </c>
    </row>
    <row r="483" spans="2:21" ht="22.5">
      <c r="B483" s="16" t="s">
        <v>999</v>
      </c>
      <c r="C483" s="7" t="s">
        <v>1000</v>
      </c>
      <c r="D483" s="8" t="s">
        <v>1001</v>
      </c>
      <c r="E483" s="39">
        <v>0</v>
      </c>
      <c r="F483" s="39">
        <v>0.4</v>
      </c>
      <c r="G483" s="39">
        <f t="shared" si="28"/>
        <v>0.4</v>
      </c>
      <c r="H483" s="27"/>
      <c r="I483" s="41" t="s">
        <v>22</v>
      </c>
      <c r="J483" s="10"/>
      <c r="K483" s="10"/>
      <c r="L483" s="2"/>
      <c r="M483" s="10"/>
      <c r="N483" s="10"/>
      <c r="O483" s="10"/>
      <c r="P483" s="10"/>
      <c r="Q483" s="10"/>
      <c r="R483" s="148"/>
      <c r="S483" s="67">
        <v>56960030345001</v>
      </c>
      <c r="T483" s="464" t="s">
        <v>950</v>
      </c>
      <c r="U483" s="464" t="s">
        <v>3563</v>
      </c>
    </row>
    <row r="484" spans="2:21" ht="22.5">
      <c r="B484" s="16" t="s">
        <v>1002</v>
      </c>
      <c r="C484" s="7" t="s">
        <v>1003</v>
      </c>
      <c r="D484" s="8" t="s">
        <v>1004</v>
      </c>
      <c r="E484" s="9">
        <v>0</v>
      </c>
      <c r="F484" s="9">
        <v>0.43</v>
      </c>
      <c r="G484" s="9">
        <f t="shared" si="28"/>
        <v>0.43</v>
      </c>
      <c r="H484" s="27"/>
      <c r="I484" s="2" t="s">
        <v>22</v>
      </c>
      <c r="J484" s="10"/>
      <c r="K484" s="10"/>
      <c r="L484" s="10"/>
      <c r="M484" s="10"/>
      <c r="N484" s="10"/>
      <c r="O484" s="10"/>
      <c r="P484" s="10"/>
      <c r="Q484" s="10"/>
      <c r="R484" s="10"/>
      <c r="S484" s="67">
        <v>56960030333001</v>
      </c>
      <c r="T484" s="464" t="s">
        <v>950</v>
      </c>
      <c r="U484" s="464" t="s">
        <v>3563</v>
      </c>
    </row>
    <row r="485" spans="2:21" ht="22.5">
      <c r="B485" s="16" t="s">
        <v>1005</v>
      </c>
      <c r="C485" s="7" t="s">
        <v>1006</v>
      </c>
      <c r="D485" s="8" t="s">
        <v>1007</v>
      </c>
      <c r="E485" s="9">
        <v>0</v>
      </c>
      <c r="F485" s="9">
        <v>0.74</v>
      </c>
      <c r="G485" s="9">
        <f t="shared" si="28"/>
        <v>0.74</v>
      </c>
      <c r="H485" s="27"/>
      <c r="I485" s="2" t="s">
        <v>22</v>
      </c>
      <c r="J485" s="10"/>
      <c r="K485" s="10"/>
      <c r="L485" s="10"/>
      <c r="M485" s="10"/>
      <c r="N485" s="10"/>
      <c r="O485" s="10"/>
      <c r="P485" s="10"/>
      <c r="Q485" s="10"/>
      <c r="R485" s="10"/>
      <c r="S485" s="67">
        <v>56960030243001</v>
      </c>
      <c r="T485" s="464" t="s">
        <v>950</v>
      </c>
      <c r="U485" s="464" t="s">
        <v>3563</v>
      </c>
    </row>
    <row r="486" spans="2:21" ht="22.5">
      <c r="B486" s="16" t="s">
        <v>1008</v>
      </c>
      <c r="C486" s="7" t="s">
        <v>1009</v>
      </c>
      <c r="D486" s="8" t="s">
        <v>1010</v>
      </c>
      <c r="E486" s="9">
        <v>0</v>
      </c>
      <c r="F486" s="9">
        <v>0.68</v>
      </c>
      <c r="G486" s="9">
        <f t="shared" si="28"/>
        <v>0.68</v>
      </c>
      <c r="H486" s="27"/>
      <c r="I486" s="2" t="s">
        <v>22</v>
      </c>
      <c r="J486" s="10"/>
      <c r="K486" s="10"/>
      <c r="L486" s="10"/>
      <c r="M486" s="10"/>
      <c r="N486" s="10"/>
      <c r="O486" s="10"/>
      <c r="P486" s="10"/>
      <c r="Q486" s="10"/>
      <c r="R486" s="10"/>
      <c r="S486" s="67">
        <v>56960030362002</v>
      </c>
      <c r="T486" s="464" t="s">
        <v>950</v>
      </c>
      <c r="U486" s="464" t="s">
        <v>3563</v>
      </c>
    </row>
    <row r="487" spans="2:21" ht="22.5">
      <c r="B487" s="16" t="s">
        <v>1011</v>
      </c>
      <c r="C487" s="7" t="s">
        <v>1012</v>
      </c>
      <c r="D487" s="8" t="s">
        <v>1013</v>
      </c>
      <c r="E487" s="9">
        <v>0</v>
      </c>
      <c r="F487" s="9">
        <v>2.2799999999999998</v>
      </c>
      <c r="G487" s="9">
        <f t="shared" si="28"/>
        <v>2.2799999999999998</v>
      </c>
      <c r="H487" s="27"/>
      <c r="I487" s="2" t="s">
        <v>22</v>
      </c>
      <c r="J487" s="10"/>
      <c r="K487" s="10"/>
      <c r="L487" s="10"/>
      <c r="M487" s="10"/>
      <c r="N487" s="10"/>
      <c r="O487" s="10"/>
      <c r="P487" s="10"/>
      <c r="Q487" s="10"/>
      <c r="R487" s="10"/>
      <c r="S487" s="67">
        <v>56960030348001</v>
      </c>
      <c r="T487" s="464" t="s">
        <v>950</v>
      </c>
      <c r="U487" s="464" t="s">
        <v>3563</v>
      </c>
    </row>
    <row r="488" spans="2:21" ht="22.5">
      <c r="B488" s="16" t="s">
        <v>1014</v>
      </c>
      <c r="C488" s="7" t="s">
        <v>1015</v>
      </c>
      <c r="D488" s="8" t="s">
        <v>1016</v>
      </c>
      <c r="E488" s="9">
        <v>0</v>
      </c>
      <c r="F488" s="9">
        <v>1.8</v>
      </c>
      <c r="G488" s="9">
        <f t="shared" si="28"/>
        <v>1.8</v>
      </c>
      <c r="H488" s="27"/>
      <c r="I488" s="2" t="s">
        <v>22</v>
      </c>
      <c r="J488" s="10"/>
      <c r="K488" s="10"/>
      <c r="L488" s="2"/>
      <c r="M488" s="10"/>
      <c r="N488" s="10"/>
      <c r="O488" s="10"/>
      <c r="P488" s="10"/>
      <c r="Q488" s="10"/>
      <c r="R488" s="10"/>
      <c r="S488" s="67">
        <v>56960030349001</v>
      </c>
      <c r="T488" s="464" t="s">
        <v>950</v>
      </c>
      <c r="U488" s="464" t="s">
        <v>3563</v>
      </c>
    </row>
    <row r="489" spans="2:21" ht="22.5">
      <c r="B489" s="16" t="s">
        <v>1017</v>
      </c>
      <c r="C489" s="7" t="s">
        <v>1018</v>
      </c>
      <c r="D489" s="8" t="s">
        <v>1019</v>
      </c>
      <c r="E489" s="39">
        <v>0</v>
      </c>
      <c r="F489" s="39">
        <v>0.25</v>
      </c>
      <c r="G489" s="39">
        <f t="shared" si="28"/>
        <v>0.25</v>
      </c>
      <c r="H489" s="27"/>
      <c r="I489" s="41" t="s">
        <v>22</v>
      </c>
      <c r="J489" s="10"/>
      <c r="K489" s="10"/>
      <c r="L489" s="2"/>
      <c r="M489" s="10"/>
      <c r="N489" s="10"/>
      <c r="O489" s="10"/>
      <c r="P489" s="10"/>
      <c r="Q489" s="10"/>
      <c r="R489" s="148"/>
      <c r="S489" s="67">
        <v>56960020114001</v>
      </c>
      <c r="T489" s="464" t="s">
        <v>950</v>
      </c>
      <c r="U489" s="464" t="s">
        <v>3563</v>
      </c>
    </row>
    <row r="490" spans="2:21" ht="22.5">
      <c r="B490" s="16" t="s">
        <v>1020</v>
      </c>
      <c r="C490" s="7" t="s">
        <v>1021</v>
      </c>
      <c r="D490" s="8" t="s">
        <v>1022</v>
      </c>
      <c r="E490" s="9">
        <v>0</v>
      </c>
      <c r="F490" s="9">
        <v>1.1000000000000001</v>
      </c>
      <c r="G490" s="9">
        <f t="shared" si="28"/>
        <v>1.1000000000000001</v>
      </c>
      <c r="H490" s="27"/>
      <c r="I490" s="2" t="s">
        <v>22</v>
      </c>
      <c r="J490" s="10"/>
      <c r="K490" s="10"/>
      <c r="L490" s="10"/>
      <c r="M490" s="10"/>
      <c r="N490" s="10"/>
      <c r="O490" s="10"/>
      <c r="P490" s="10"/>
      <c r="Q490" s="10"/>
      <c r="R490" s="10"/>
      <c r="S490" s="67">
        <v>56960040415002</v>
      </c>
      <c r="T490" s="464" t="s">
        <v>950</v>
      </c>
      <c r="U490" s="464" t="s">
        <v>3563</v>
      </c>
    </row>
    <row r="491" spans="2:21" ht="22.5">
      <c r="B491" s="16" t="s">
        <v>1023</v>
      </c>
      <c r="C491" s="7" t="s">
        <v>1024</v>
      </c>
      <c r="D491" s="8" t="s">
        <v>1025</v>
      </c>
      <c r="E491" s="9">
        <v>0</v>
      </c>
      <c r="F491" s="9">
        <v>0.31</v>
      </c>
      <c r="G491" s="9">
        <f t="shared" si="28"/>
        <v>0.31</v>
      </c>
      <c r="H491" s="27"/>
      <c r="I491" s="2" t="s">
        <v>22</v>
      </c>
      <c r="J491" s="10"/>
      <c r="K491" s="10"/>
      <c r="L491" s="10"/>
      <c r="M491" s="10"/>
      <c r="N491" s="10"/>
      <c r="O491" s="10"/>
      <c r="P491" s="10"/>
      <c r="Q491" s="10"/>
      <c r="R491" s="10"/>
      <c r="S491" s="67">
        <v>56960050186001</v>
      </c>
      <c r="T491" s="464" t="s">
        <v>950</v>
      </c>
      <c r="U491" s="464" t="s">
        <v>3563</v>
      </c>
    </row>
    <row r="492" spans="2:21" ht="22.5">
      <c r="B492" s="16" t="s">
        <v>1026</v>
      </c>
      <c r="C492" s="7" t="s">
        <v>1027</v>
      </c>
      <c r="D492" s="8" t="s">
        <v>1028</v>
      </c>
      <c r="E492" s="39">
        <v>0</v>
      </c>
      <c r="F492" s="39">
        <v>5</v>
      </c>
      <c r="G492" s="39">
        <f t="shared" si="28"/>
        <v>5</v>
      </c>
      <c r="H492" s="27"/>
      <c r="I492" s="41" t="s">
        <v>22</v>
      </c>
      <c r="J492" s="10"/>
      <c r="K492" s="10"/>
      <c r="L492" s="2"/>
      <c r="M492" s="10"/>
      <c r="N492" s="10"/>
      <c r="O492" s="10"/>
      <c r="P492" s="10"/>
      <c r="Q492" s="10"/>
      <c r="R492" s="148"/>
      <c r="S492" s="67">
        <v>56960040419001</v>
      </c>
      <c r="T492" s="464" t="s">
        <v>950</v>
      </c>
      <c r="U492" s="464" t="s">
        <v>3563</v>
      </c>
    </row>
    <row r="493" spans="2:21" ht="22.5">
      <c r="B493" s="16" t="s">
        <v>1029</v>
      </c>
      <c r="C493" s="7" t="s">
        <v>1030</v>
      </c>
      <c r="D493" s="8" t="s">
        <v>1031</v>
      </c>
      <c r="E493" s="9">
        <v>0</v>
      </c>
      <c r="F493" s="9">
        <v>0.72</v>
      </c>
      <c r="G493" s="9">
        <f t="shared" si="28"/>
        <v>0.72</v>
      </c>
      <c r="H493" s="27"/>
      <c r="I493" s="2" t="s">
        <v>22</v>
      </c>
      <c r="J493" s="10"/>
      <c r="K493" s="10"/>
      <c r="L493" s="10"/>
      <c r="M493" s="10"/>
      <c r="N493" s="10"/>
      <c r="O493" s="10"/>
      <c r="P493" s="10"/>
      <c r="Q493" s="10"/>
      <c r="R493" s="10"/>
      <c r="S493" s="67">
        <v>56960050293001</v>
      </c>
      <c r="T493" s="464" t="s">
        <v>950</v>
      </c>
      <c r="U493" s="464" t="s">
        <v>3563</v>
      </c>
    </row>
    <row r="494" spans="2:21" ht="22.5">
      <c r="B494" s="16" t="s">
        <v>1032</v>
      </c>
      <c r="C494" s="7" t="s">
        <v>1033</v>
      </c>
      <c r="D494" s="8" t="s">
        <v>1034</v>
      </c>
      <c r="E494" s="9">
        <v>0</v>
      </c>
      <c r="F494" s="9">
        <v>0.54</v>
      </c>
      <c r="G494" s="9">
        <f t="shared" si="28"/>
        <v>0.54</v>
      </c>
      <c r="H494" s="27"/>
      <c r="I494" s="2" t="s">
        <v>22</v>
      </c>
      <c r="J494" s="10"/>
      <c r="K494" s="10"/>
      <c r="L494" s="10"/>
      <c r="M494" s="10"/>
      <c r="N494" s="10"/>
      <c r="O494" s="10"/>
      <c r="P494" s="10"/>
      <c r="Q494" s="10"/>
      <c r="R494" s="10"/>
      <c r="S494" s="67">
        <v>56960030367001</v>
      </c>
      <c r="T494" s="464" t="s">
        <v>950</v>
      </c>
      <c r="U494" s="464" t="s">
        <v>3563</v>
      </c>
    </row>
    <row r="495" spans="2:21" ht="22.5">
      <c r="B495" s="16" t="s">
        <v>1035</v>
      </c>
      <c r="C495" s="7" t="s">
        <v>1036</v>
      </c>
      <c r="D495" s="8" t="s">
        <v>1037</v>
      </c>
      <c r="E495" s="39">
        <v>0</v>
      </c>
      <c r="F495" s="39">
        <v>0.73</v>
      </c>
      <c r="G495" s="39">
        <f t="shared" si="28"/>
        <v>0.73</v>
      </c>
      <c r="H495" s="27"/>
      <c r="I495" s="41" t="s">
        <v>22</v>
      </c>
      <c r="J495" s="10"/>
      <c r="K495" s="10"/>
      <c r="L495" s="2"/>
      <c r="M495" s="10"/>
      <c r="N495" s="10"/>
      <c r="O495" s="10"/>
      <c r="P495" s="10"/>
      <c r="Q495" s="10"/>
      <c r="R495" s="148"/>
      <c r="S495" s="67">
        <v>56960040463001</v>
      </c>
      <c r="T495" s="464" t="s">
        <v>950</v>
      </c>
      <c r="U495" s="464" t="s">
        <v>3563</v>
      </c>
    </row>
    <row r="496" spans="2:21" ht="22.5">
      <c r="B496" s="16" t="s">
        <v>1038</v>
      </c>
      <c r="C496" s="7" t="s">
        <v>1039</v>
      </c>
      <c r="D496" s="8" t="s">
        <v>1040</v>
      </c>
      <c r="E496" s="9">
        <v>0</v>
      </c>
      <c r="F496" s="9">
        <v>0.18</v>
      </c>
      <c r="G496" s="9">
        <f t="shared" si="28"/>
        <v>0.18</v>
      </c>
      <c r="H496" s="27"/>
      <c r="I496" s="2" t="s">
        <v>22</v>
      </c>
      <c r="J496" s="10"/>
      <c r="K496" s="10"/>
      <c r="L496" s="10"/>
      <c r="M496" s="10"/>
      <c r="N496" s="10"/>
      <c r="O496" s="10"/>
      <c r="P496" s="10"/>
      <c r="Q496" s="10"/>
      <c r="R496" s="10"/>
      <c r="S496" s="67">
        <v>56960050274001</v>
      </c>
      <c r="T496" s="464" t="s">
        <v>950</v>
      </c>
      <c r="U496" s="464" t="s">
        <v>3563</v>
      </c>
    </row>
    <row r="497" spans="1:21" ht="22.5">
      <c r="B497" s="16" t="s">
        <v>1041</v>
      </c>
      <c r="C497" s="7" t="s">
        <v>1042</v>
      </c>
      <c r="D497" s="8" t="s">
        <v>1043</v>
      </c>
      <c r="E497" s="9">
        <v>0</v>
      </c>
      <c r="F497" s="9">
        <v>0.2</v>
      </c>
      <c r="G497" s="9">
        <f t="shared" si="28"/>
        <v>0.2</v>
      </c>
      <c r="H497" s="27"/>
      <c r="I497" s="2" t="s">
        <v>22</v>
      </c>
      <c r="J497" s="10"/>
      <c r="K497" s="10"/>
      <c r="L497" s="10"/>
      <c r="M497" s="10"/>
      <c r="N497" s="10"/>
      <c r="O497" s="10"/>
      <c r="P497" s="10"/>
      <c r="Q497" s="10"/>
      <c r="R497" s="10"/>
      <c r="S497" s="67">
        <v>56960040445001</v>
      </c>
      <c r="T497" s="464" t="s">
        <v>950</v>
      </c>
      <c r="U497" s="464" t="s">
        <v>3563</v>
      </c>
    </row>
    <row r="498" spans="1:21" ht="22.5">
      <c r="B498" s="16" t="s">
        <v>1044</v>
      </c>
      <c r="C498" s="7" t="s">
        <v>1045</v>
      </c>
      <c r="D498" s="8" t="s">
        <v>1046</v>
      </c>
      <c r="E498" s="13">
        <v>0</v>
      </c>
      <c r="F498" s="13">
        <v>0.3</v>
      </c>
      <c r="G498" s="13">
        <f t="shared" si="28"/>
        <v>0.3</v>
      </c>
      <c r="H498" s="27"/>
      <c r="I498" s="3" t="s">
        <v>22</v>
      </c>
      <c r="J498" s="6"/>
      <c r="K498" s="6"/>
      <c r="L498" s="3"/>
      <c r="M498" s="6"/>
      <c r="N498" s="6"/>
      <c r="O498" s="6"/>
      <c r="P498" s="6"/>
      <c r="Q498" s="6"/>
      <c r="R498" s="6"/>
      <c r="S498" s="55">
        <v>56960050275001</v>
      </c>
      <c r="T498" s="464" t="s">
        <v>950</v>
      </c>
      <c r="U498" s="464" t="s">
        <v>3563</v>
      </c>
    </row>
    <row r="499" spans="1:21">
      <c r="B499" s="811" t="s">
        <v>1051</v>
      </c>
      <c r="C499" s="93"/>
      <c r="D499" s="807" t="s">
        <v>1047</v>
      </c>
      <c r="E499" s="143">
        <v>0</v>
      </c>
      <c r="F499" s="118">
        <v>0.43</v>
      </c>
      <c r="G499" s="118">
        <f>F499-E499</f>
        <v>0.43</v>
      </c>
      <c r="H499" s="119">
        <v>1720</v>
      </c>
      <c r="I499" s="120" t="s">
        <v>32</v>
      </c>
      <c r="J499" s="119"/>
      <c r="K499" s="119"/>
      <c r="L499" s="121"/>
      <c r="M499" s="121"/>
      <c r="N499" s="121"/>
      <c r="O499" s="122"/>
      <c r="P499" s="121"/>
      <c r="Q499" s="123"/>
      <c r="R499" s="803"/>
      <c r="S499" s="809">
        <v>56960040431001</v>
      </c>
      <c r="T499" s="695" t="s">
        <v>1055</v>
      </c>
      <c r="U499" s="695" t="s">
        <v>3563</v>
      </c>
    </row>
    <row r="500" spans="1:21" ht="22.5">
      <c r="B500" s="784"/>
      <c r="C500" s="95"/>
      <c r="D500" s="808"/>
      <c r="E500" s="144">
        <v>0.43</v>
      </c>
      <c r="F500" s="125">
        <v>0.6</v>
      </c>
      <c r="G500" s="125">
        <f>F500-E500</f>
        <v>0.16999999999999998</v>
      </c>
      <c r="H500" s="126">
        <v>850</v>
      </c>
      <c r="I500" s="127" t="s">
        <v>22</v>
      </c>
      <c r="J500" s="126"/>
      <c r="K500" s="126"/>
      <c r="L500" s="128"/>
      <c r="M500" s="128"/>
      <c r="N500" s="128"/>
      <c r="O500" s="129"/>
      <c r="P500" s="128"/>
      <c r="Q500" s="130"/>
      <c r="R500" s="804"/>
      <c r="S500" s="810"/>
      <c r="T500" s="696"/>
      <c r="U500" s="696"/>
    </row>
    <row r="501" spans="1:21">
      <c r="B501" s="149" t="s">
        <v>1052</v>
      </c>
      <c r="C501" s="92"/>
      <c r="D501" s="138" t="s">
        <v>1048</v>
      </c>
      <c r="E501" s="141">
        <v>0</v>
      </c>
      <c r="F501" s="103">
        <v>0.55000000000000004</v>
      </c>
      <c r="G501" s="103">
        <f>F501-E501</f>
        <v>0.55000000000000004</v>
      </c>
      <c r="H501" s="111">
        <v>2200</v>
      </c>
      <c r="I501" s="104" t="s">
        <v>32</v>
      </c>
      <c r="J501" s="111"/>
      <c r="K501" s="111"/>
      <c r="L501" s="112"/>
      <c r="M501" s="113"/>
      <c r="N501" s="113"/>
      <c r="O501" s="114"/>
      <c r="P501" s="113"/>
      <c r="Q501" s="115"/>
      <c r="R501" s="111"/>
      <c r="S501" s="55">
        <v>56960040412001</v>
      </c>
      <c r="T501" s="192" t="s">
        <v>1055</v>
      </c>
      <c r="U501" s="192" t="s">
        <v>3563</v>
      </c>
    </row>
    <row r="502" spans="1:21" ht="22.5">
      <c r="B502" s="149" t="s">
        <v>1053</v>
      </c>
      <c r="C502" s="92"/>
      <c r="D502" s="138" t="s">
        <v>1049</v>
      </c>
      <c r="E502" s="142">
        <v>0</v>
      </c>
      <c r="F502" s="109">
        <v>0.25</v>
      </c>
      <c r="G502" s="109">
        <f>F502-E502</f>
        <v>0.25</v>
      </c>
      <c r="H502" s="105">
        <v>1000</v>
      </c>
      <c r="I502" s="110" t="s">
        <v>22</v>
      </c>
      <c r="J502" s="105"/>
      <c r="K502" s="105"/>
      <c r="L502" s="106"/>
      <c r="M502" s="106"/>
      <c r="N502" s="106"/>
      <c r="O502" s="107"/>
      <c r="P502" s="106"/>
      <c r="Q502" s="108"/>
      <c r="R502" s="105"/>
      <c r="S502" s="56">
        <v>56960040453001</v>
      </c>
      <c r="T502" s="192" t="s">
        <v>1055</v>
      </c>
      <c r="U502" s="192" t="s">
        <v>3563</v>
      </c>
    </row>
    <row r="503" spans="1:21">
      <c r="B503" s="149" t="s">
        <v>1054</v>
      </c>
      <c r="C503" s="92"/>
      <c r="D503" s="138" t="s">
        <v>1050</v>
      </c>
      <c r="E503" s="141">
        <v>0</v>
      </c>
      <c r="F503" s="103">
        <v>0.45</v>
      </c>
      <c r="G503" s="103">
        <f>F503-E503</f>
        <v>0.45</v>
      </c>
      <c r="H503" s="111">
        <v>2835</v>
      </c>
      <c r="I503" s="104" t="s">
        <v>32</v>
      </c>
      <c r="J503" s="111"/>
      <c r="K503" s="111"/>
      <c r="L503" s="112"/>
      <c r="M503" s="113"/>
      <c r="N503" s="113"/>
      <c r="O503" s="114"/>
      <c r="P503" s="113"/>
      <c r="Q503" s="115"/>
      <c r="R503" s="111"/>
      <c r="S503" s="55">
        <v>56960040366002</v>
      </c>
      <c r="T503" s="192" t="s">
        <v>1055</v>
      </c>
      <c r="U503" s="192" t="s">
        <v>3563</v>
      </c>
    </row>
    <row r="505" spans="1:21">
      <c r="A505" s="61"/>
      <c r="B505" s="748" t="s">
        <v>1056</v>
      </c>
      <c r="C505" s="746"/>
      <c r="D505" s="746"/>
      <c r="E505" s="746"/>
      <c r="F505" s="746"/>
      <c r="G505" s="59">
        <f>SUM(G467:G503)</f>
        <v>50.48</v>
      </c>
      <c r="L505" s="63" t="s">
        <v>141</v>
      </c>
      <c r="M505" s="537">
        <f>SUM(M467:M503)</f>
        <v>23.5</v>
      </c>
      <c r="N505" s="64">
        <f>SUM(N467:N503)</f>
        <v>85</v>
      </c>
      <c r="P505" s="63" t="s">
        <v>142</v>
      </c>
      <c r="Q505" s="64">
        <f>SUM(Q467:Q503)</f>
        <v>0</v>
      </c>
      <c r="R505" s="64">
        <f>SUM(R467:R503)</f>
        <v>0</v>
      </c>
    </row>
    <row r="506" spans="1:21">
      <c r="A506" s="62"/>
      <c r="B506" s="745" t="s">
        <v>138</v>
      </c>
      <c r="C506" s="746"/>
      <c r="D506" s="746"/>
      <c r="E506" s="746"/>
      <c r="F506" s="746"/>
      <c r="G506" s="60">
        <f>SUMIF(I467:I503,"melnais",G467:G503)</f>
        <v>1.43</v>
      </c>
    </row>
    <row r="507" spans="1:21">
      <c r="A507" s="62"/>
      <c r="B507" s="745" t="s">
        <v>139</v>
      </c>
      <c r="C507" s="746"/>
      <c r="D507" s="746"/>
      <c r="E507" s="746"/>
      <c r="F507" s="746"/>
      <c r="G507" s="60">
        <f>SUMIF(I467:I503,"grants (šķembas)",G467:G503)</f>
        <v>49.05</v>
      </c>
    </row>
    <row r="508" spans="1:21">
      <c r="A508" s="62"/>
      <c r="B508" s="745" t="s">
        <v>140</v>
      </c>
      <c r="C508" s="746"/>
      <c r="D508" s="746"/>
      <c r="E508" s="746"/>
      <c r="F508" s="746"/>
      <c r="G508" s="60">
        <f>SUMIF(I467:I503,"bruģis",G467:G503)</f>
        <v>0</v>
      </c>
    </row>
    <row r="509" spans="1:21">
      <c r="A509" s="62"/>
      <c r="B509" s="745" t="s">
        <v>42</v>
      </c>
      <c r="C509" s="746"/>
      <c r="D509" s="746"/>
      <c r="E509" s="746"/>
      <c r="F509" s="746"/>
      <c r="G509" s="60">
        <f>SUMIF(I467:I503,"bez seguma",G467:G503)</f>
        <v>0</v>
      </c>
    </row>
    <row r="511" spans="1:21">
      <c r="B511" s="72" t="s">
        <v>1057</v>
      </c>
    </row>
    <row r="512" spans="1:21" ht="15" customHeight="1">
      <c r="B512" s="693" t="s">
        <v>0</v>
      </c>
      <c r="C512" s="693" t="s">
        <v>1</v>
      </c>
      <c r="D512" s="693"/>
      <c r="E512" s="747" t="s">
        <v>2</v>
      </c>
      <c r="F512" s="747"/>
      <c r="G512" s="747"/>
      <c r="H512" s="747"/>
      <c r="I512" s="747"/>
      <c r="J512" s="747"/>
      <c r="K512" s="747"/>
      <c r="L512" s="747"/>
      <c r="M512" s="747"/>
      <c r="N512" s="747"/>
      <c r="O512" s="747"/>
      <c r="P512" s="747"/>
      <c r="Q512" s="747"/>
      <c r="R512" s="747"/>
      <c r="S512" s="693" t="s">
        <v>3</v>
      </c>
      <c r="T512" s="685" t="s">
        <v>124</v>
      </c>
      <c r="U512" s="693" t="s">
        <v>3562</v>
      </c>
    </row>
    <row r="513" spans="2:21">
      <c r="B513" s="693"/>
      <c r="C513" s="693"/>
      <c r="D513" s="693"/>
      <c r="E513" s="693" t="s">
        <v>4</v>
      </c>
      <c r="F513" s="693"/>
      <c r="G513" s="693"/>
      <c r="H513" s="693"/>
      <c r="I513" s="693"/>
      <c r="J513" s="693" t="s">
        <v>5</v>
      </c>
      <c r="K513" s="693"/>
      <c r="L513" s="693"/>
      <c r="M513" s="693"/>
      <c r="N513" s="693"/>
      <c r="O513" s="693"/>
      <c r="P513" s="693"/>
      <c r="Q513" s="693" t="s">
        <v>55</v>
      </c>
      <c r="R513" s="703"/>
      <c r="S513" s="703"/>
      <c r="T513" s="697"/>
      <c r="U513" s="694"/>
    </row>
    <row r="514" spans="2:21">
      <c r="B514" s="693"/>
      <c r="C514" s="693"/>
      <c r="D514" s="693"/>
      <c r="E514" s="693" t="s">
        <v>6</v>
      </c>
      <c r="F514" s="693"/>
      <c r="G514" s="693" t="s">
        <v>7</v>
      </c>
      <c r="H514" s="693" t="s">
        <v>12</v>
      </c>
      <c r="I514" s="693" t="s">
        <v>8</v>
      </c>
      <c r="J514" s="693" t="s">
        <v>9</v>
      </c>
      <c r="K514" s="693" t="s">
        <v>10</v>
      </c>
      <c r="L514" s="693"/>
      <c r="M514" s="693" t="s">
        <v>11</v>
      </c>
      <c r="N514" s="693" t="s">
        <v>12</v>
      </c>
      <c r="O514" s="693" t="s">
        <v>13</v>
      </c>
      <c r="P514" s="755" t="s">
        <v>14</v>
      </c>
      <c r="Q514" s="693" t="s">
        <v>56</v>
      </c>
      <c r="R514" s="693" t="s">
        <v>11</v>
      </c>
      <c r="S514" s="693" t="s">
        <v>57</v>
      </c>
      <c r="T514" s="697"/>
      <c r="U514" s="694"/>
    </row>
    <row r="515" spans="2:21" ht="58.5" customHeight="1">
      <c r="B515" s="693"/>
      <c r="C515" s="693"/>
      <c r="D515" s="693"/>
      <c r="E515" s="3" t="s">
        <v>15</v>
      </c>
      <c r="F515" s="3" t="s">
        <v>16</v>
      </c>
      <c r="G515" s="693"/>
      <c r="H515" s="693"/>
      <c r="I515" s="693"/>
      <c r="J515" s="693"/>
      <c r="K515" s="3" t="s">
        <v>17</v>
      </c>
      <c r="L515" s="3" t="s">
        <v>18</v>
      </c>
      <c r="M515" s="693"/>
      <c r="N515" s="693"/>
      <c r="O515" s="693"/>
      <c r="P515" s="755"/>
      <c r="Q515" s="703"/>
      <c r="R515" s="703"/>
      <c r="S515" s="693"/>
      <c r="T515" s="680"/>
      <c r="U515" s="694"/>
    </row>
    <row r="516" spans="2:21">
      <c r="B516" s="5">
        <v>1</v>
      </c>
      <c r="C516" s="742">
        <v>2</v>
      </c>
      <c r="D516" s="742"/>
      <c r="E516" s="5">
        <v>3</v>
      </c>
      <c r="F516" s="5">
        <v>4</v>
      </c>
      <c r="G516" s="5">
        <v>5</v>
      </c>
      <c r="H516" s="5">
        <v>6</v>
      </c>
      <c r="I516" s="5">
        <v>7</v>
      </c>
      <c r="J516" s="5">
        <v>8</v>
      </c>
      <c r="K516" s="5">
        <v>9</v>
      </c>
      <c r="L516" s="5">
        <v>10</v>
      </c>
      <c r="M516" s="5">
        <v>11</v>
      </c>
      <c r="N516" s="5">
        <v>12</v>
      </c>
      <c r="O516" s="5">
        <v>13</v>
      </c>
      <c r="P516" s="5">
        <v>14</v>
      </c>
      <c r="Q516" s="5">
        <v>15</v>
      </c>
      <c r="R516" s="5">
        <v>16</v>
      </c>
      <c r="S516" s="5">
        <v>17</v>
      </c>
      <c r="T516" s="5">
        <v>18</v>
      </c>
      <c r="U516" s="5">
        <v>19</v>
      </c>
    </row>
    <row r="517" spans="2:21" ht="22.5">
      <c r="B517" s="7" t="s">
        <v>1058</v>
      </c>
      <c r="C517" s="7" t="s">
        <v>1059</v>
      </c>
      <c r="D517" s="8" t="s">
        <v>1060</v>
      </c>
      <c r="E517" s="39">
        <v>0</v>
      </c>
      <c r="F517" s="39">
        <v>0.81</v>
      </c>
      <c r="G517" s="39">
        <f>F517-E517</f>
        <v>0.81</v>
      </c>
      <c r="H517" s="27"/>
      <c r="I517" s="41" t="s">
        <v>22</v>
      </c>
      <c r="J517" s="10"/>
      <c r="K517" s="10"/>
      <c r="L517" s="2"/>
      <c r="M517" s="10"/>
      <c r="N517" s="10"/>
      <c r="O517" s="10"/>
      <c r="P517" s="10"/>
      <c r="Q517" s="10"/>
      <c r="R517" s="10"/>
      <c r="S517" s="37">
        <v>56760080219001</v>
      </c>
      <c r="T517" s="477" t="s">
        <v>1105</v>
      </c>
      <c r="U517" s="477" t="s">
        <v>3563</v>
      </c>
    </row>
    <row r="518" spans="2:21" ht="22.5">
      <c r="B518" s="7" t="s">
        <v>1061</v>
      </c>
      <c r="C518" s="7" t="s">
        <v>1062</v>
      </c>
      <c r="D518" s="8" t="s">
        <v>1063</v>
      </c>
      <c r="E518" s="9">
        <v>0</v>
      </c>
      <c r="F518" s="9">
        <v>4.72</v>
      </c>
      <c r="G518" s="9">
        <f t="shared" ref="G518:G532" si="29">F518-E518</f>
        <v>4.72</v>
      </c>
      <c r="H518" s="27"/>
      <c r="I518" s="2" t="s">
        <v>22</v>
      </c>
      <c r="J518" s="10"/>
      <c r="K518" s="10"/>
      <c r="L518" s="10"/>
      <c r="M518" s="10"/>
      <c r="N518" s="10"/>
      <c r="O518" s="10"/>
      <c r="P518" s="10"/>
      <c r="Q518" s="10"/>
      <c r="R518" s="10"/>
      <c r="S518" s="37">
        <v>56760080135001</v>
      </c>
      <c r="T518" s="477" t="s">
        <v>1105</v>
      </c>
      <c r="U518" s="477" t="s">
        <v>3563</v>
      </c>
    </row>
    <row r="519" spans="2:21" ht="22.5">
      <c r="B519" s="7" t="s">
        <v>1064</v>
      </c>
      <c r="C519" s="7" t="s">
        <v>1065</v>
      </c>
      <c r="D519" s="8" t="s">
        <v>1066</v>
      </c>
      <c r="E519" s="9">
        <v>0</v>
      </c>
      <c r="F519" s="9">
        <v>1.67</v>
      </c>
      <c r="G519" s="9">
        <f t="shared" si="29"/>
        <v>1.67</v>
      </c>
      <c r="H519" s="27"/>
      <c r="I519" s="2" t="s">
        <v>22</v>
      </c>
      <c r="J519" s="10"/>
      <c r="K519" s="10"/>
      <c r="L519" s="10"/>
      <c r="M519" s="10"/>
      <c r="N519" s="10"/>
      <c r="O519" s="10"/>
      <c r="P519" s="10"/>
      <c r="Q519" s="10"/>
      <c r="R519" s="10"/>
      <c r="S519" s="37">
        <v>56760090132001</v>
      </c>
      <c r="T519" s="477" t="s">
        <v>1105</v>
      </c>
      <c r="U519" s="477" t="s">
        <v>3563</v>
      </c>
    </row>
    <row r="520" spans="2:21" ht="22.5">
      <c r="B520" s="7" t="s">
        <v>1067</v>
      </c>
      <c r="C520" s="7" t="s">
        <v>1068</v>
      </c>
      <c r="D520" s="8" t="s">
        <v>1069</v>
      </c>
      <c r="E520" s="9">
        <v>0</v>
      </c>
      <c r="F520" s="9">
        <v>2.87</v>
      </c>
      <c r="G520" s="9">
        <f t="shared" si="29"/>
        <v>2.87</v>
      </c>
      <c r="H520" s="27"/>
      <c r="I520" s="2" t="s">
        <v>22</v>
      </c>
      <c r="J520" s="10"/>
      <c r="K520" s="10"/>
      <c r="L520" s="10"/>
      <c r="M520" s="10"/>
      <c r="N520" s="10"/>
      <c r="O520" s="10"/>
      <c r="P520" s="10"/>
      <c r="Q520" s="10"/>
      <c r="R520" s="10"/>
      <c r="S520" s="37">
        <v>56760050298001</v>
      </c>
      <c r="T520" s="477" t="s">
        <v>1105</v>
      </c>
      <c r="U520" s="477" t="s">
        <v>3563</v>
      </c>
    </row>
    <row r="521" spans="2:21" ht="22.5">
      <c r="B521" s="7" t="s">
        <v>1070</v>
      </c>
      <c r="C521" s="7" t="s">
        <v>1071</v>
      </c>
      <c r="D521" s="8" t="s">
        <v>1072</v>
      </c>
      <c r="E521" s="9">
        <v>0</v>
      </c>
      <c r="F521" s="9">
        <v>0.65</v>
      </c>
      <c r="G521" s="9">
        <f t="shared" si="29"/>
        <v>0.65</v>
      </c>
      <c r="H521" s="27"/>
      <c r="I521" s="2" t="s">
        <v>22</v>
      </c>
      <c r="J521" s="10"/>
      <c r="K521" s="10"/>
      <c r="L521" s="10"/>
      <c r="M521" s="10"/>
      <c r="N521" s="10"/>
      <c r="O521" s="10"/>
      <c r="P521" s="10"/>
      <c r="Q521" s="10"/>
      <c r="R521" s="10"/>
      <c r="S521" s="37">
        <v>56760050293001</v>
      </c>
      <c r="T521" s="477" t="s">
        <v>1105</v>
      </c>
      <c r="U521" s="477" t="s">
        <v>3563</v>
      </c>
    </row>
    <row r="522" spans="2:21" ht="22.5">
      <c r="B522" s="7" t="s">
        <v>1073</v>
      </c>
      <c r="C522" s="7" t="s">
        <v>1074</v>
      </c>
      <c r="D522" s="8" t="s">
        <v>1075</v>
      </c>
      <c r="E522" s="9">
        <v>0</v>
      </c>
      <c r="F522" s="9">
        <v>3.21</v>
      </c>
      <c r="G522" s="9">
        <f t="shared" si="29"/>
        <v>3.21</v>
      </c>
      <c r="H522" s="27"/>
      <c r="I522" s="2" t="s">
        <v>22</v>
      </c>
      <c r="J522" s="10"/>
      <c r="K522" s="10"/>
      <c r="L522" s="2"/>
      <c r="M522" s="10"/>
      <c r="N522" s="10"/>
      <c r="O522" s="10"/>
      <c r="P522" s="10"/>
      <c r="Q522" s="10"/>
      <c r="R522" s="10"/>
      <c r="S522" s="37">
        <v>56760050304001</v>
      </c>
      <c r="T522" s="477" t="s">
        <v>1105</v>
      </c>
      <c r="U522" s="477" t="s">
        <v>3563</v>
      </c>
    </row>
    <row r="523" spans="2:21" ht="22.5">
      <c r="B523" s="7" t="s">
        <v>1076</v>
      </c>
      <c r="C523" s="7" t="s">
        <v>1077</v>
      </c>
      <c r="D523" s="8" t="s">
        <v>1078</v>
      </c>
      <c r="E523" s="9">
        <v>0</v>
      </c>
      <c r="F523" s="9">
        <v>0.23499999999999999</v>
      </c>
      <c r="G523" s="9">
        <f t="shared" si="29"/>
        <v>0.23499999999999999</v>
      </c>
      <c r="H523" s="27"/>
      <c r="I523" s="2" t="s">
        <v>22</v>
      </c>
      <c r="J523" s="10"/>
      <c r="K523" s="10"/>
      <c r="L523" s="10"/>
      <c r="M523" s="10"/>
      <c r="N523" s="10"/>
      <c r="O523" s="10"/>
      <c r="P523" s="10"/>
      <c r="Q523" s="10"/>
      <c r="R523" s="10"/>
      <c r="S523" s="37">
        <v>56760050280002</v>
      </c>
      <c r="T523" s="477" t="s">
        <v>1105</v>
      </c>
      <c r="U523" s="477" t="s">
        <v>3563</v>
      </c>
    </row>
    <row r="524" spans="2:21">
      <c r="B524" s="7" t="s">
        <v>1079</v>
      </c>
      <c r="C524" s="7" t="s">
        <v>1080</v>
      </c>
      <c r="D524" s="8" t="s">
        <v>1081</v>
      </c>
      <c r="E524" s="9">
        <v>0</v>
      </c>
      <c r="F524" s="9">
        <v>0.57999999999999996</v>
      </c>
      <c r="G524" s="9">
        <f t="shared" si="29"/>
        <v>0.57999999999999996</v>
      </c>
      <c r="H524" s="27"/>
      <c r="I524" s="2" t="s">
        <v>32</v>
      </c>
      <c r="J524" s="10"/>
      <c r="K524" s="10"/>
      <c r="L524" s="10"/>
      <c r="M524" s="10"/>
      <c r="N524" s="10"/>
      <c r="O524" s="10"/>
      <c r="P524" s="10"/>
      <c r="Q524" s="10"/>
      <c r="R524" s="10"/>
      <c r="S524" s="37">
        <v>56760050305001</v>
      </c>
      <c r="T524" s="477" t="s">
        <v>1105</v>
      </c>
      <c r="U524" s="477" t="s">
        <v>3563</v>
      </c>
    </row>
    <row r="525" spans="2:21" ht="22.5">
      <c r="B525" s="7" t="s">
        <v>1473</v>
      </c>
      <c r="C525" s="7" t="s">
        <v>1082</v>
      </c>
      <c r="D525" s="8" t="s">
        <v>1083</v>
      </c>
      <c r="E525" s="39">
        <v>0</v>
      </c>
      <c r="F525" s="39">
        <v>6.55</v>
      </c>
      <c r="G525" s="39">
        <f t="shared" si="29"/>
        <v>6.55</v>
      </c>
      <c r="H525" s="27"/>
      <c r="I525" s="41" t="s">
        <v>22</v>
      </c>
      <c r="J525" s="10" t="s">
        <v>3596</v>
      </c>
      <c r="K525" s="10">
        <v>1.52</v>
      </c>
      <c r="L525" s="51" t="s">
        <v>1104</v>
      </c>
      <c r="M525" s="169">
        <v>18</v>
      </c>
      <c r="N525" s="150">
        <v>126</v>
      </c>
      <c r="O525" s="10"/>
      <c r="P525" s="10" t="s">
        <v>253</v>
      </c>
      <c r="Q525" s="10"/>
      <c r="R525" s="10"/>
      <c r="S525" s="37">
        <v>56760080224001</v>
      </c>
      <c r="T525" s="477" t="s">
        <v>1105</v>
      </c>
      <c r="U525" s="477" t="s">
        <v>3563</v>
      </c>
    </row>
    <row r="526" spans="2:21" ht="22.5">
      <c r="B526" s="7" t="s">
        <v>1472</v>
      </c>
      <c r="C526" s="7" t="s">
        <v>1084</v>
      </c>
      <c r="D526" s="8" t="s">
        <v>1085</v>
      </c>
      <c r="E526" s="9">
        <v>0</v>
      </c>
      <c r="F526" s="9">
        <v>6.38</v>
      </c>
      <c r="G526" s="9">
        <f t="shared" si="29"/>
        <v>6.38</v>
      </c>
      <c r="H526" s="27"/>
      <c r="I526" s="2" t="s">
        <v>22</v>
      </c>
      <c r="J526" s="10"/>
      <c r="K526" s="10"/>
      <c r="L526" s="10"/>
      <c r="M526" s="10"/>
      <c r="N526" s="10"/>
      <c r="O526" s="10"/>
      <c r="P526" s="10"/>
      <c r="Q526" s="10"/>
      <c r="R526" s="10"/>
      <c r="S526" s="37">
        <v>56760050300001</v>
      </c>
      <c r="T526" s="477" t="s">
        <v>1105</v>
      </c>
      <c r="U526" s="477" t="s">
        <v>3563</v>
      </c>
    </row>
    <row r="527" spans="2:21" ht="22.5">
      <c r="B527" s="7" t="s">
        <v>1086</v>
      </c>
      <c r="C527" s="7" t="s">
        <v>1087</v>
      </c>
      <c r="D527" s="8" t="s">
        <v>1088</v>
      </c>
      <c r="E527" s="9">
        <v>0</v>
      </c>
      <c r="F527" s="9">
        <v>1.27</v>
      </c>
      <c r="G527" s="9">
        <f t="shared" si="29"/>
        <v>1.27</v>
      </c>
      <c r="H527" s="27"/>
      <c r="I527" s="2" t="s">
        <v>22</v>
      </c>
      <c r="J527" s="10"/>
      <c r="K527" s="10"/>
      <c r="L527" s="10"/>
      <c r="M527" s="10"/>
      <c r="N527" s="10"/>
      <c r="O527" s="10"/>
      <c r="P527" s="10"/>
      <c r="Q527" s="10"/>
      <c r="R527" s="10"/>
      <c r="S527" s="37">
        <v>56760070237001</v>
      </c>
      <c r="T527" s="477" t="s">
        <v>1105</v>
      </c>
      <c r="U527" s="477" t="s">
        <v>3563</v>
      </c>
    </row>
    <row r="528" spans="2:21" ht="22.5">
      <c r="B528" s="7" t="s">
        <v>1089</v>
      </c>
      <c r="C528" s="7" t="s">
        <v>1090</v>
      </c>
      <c r="D528" s="8" t="s">
        <v>1091</v>
      </c>
      <c r="E528" s="9">
        <v>0</v>
      </c>
      <c r="F528" s="9">
        <v>1.08</v>
      </c>
      <c r="G528" s="9">
        <f t="shared" si="29"/>
        <v>1.08</v>
      </c>
      <c r="H528" s="27"/>
      <c r="I528" s="2" t="s">
        <v>22</v>
      </c>
      <c r="J528" s="10"/>
      <c r="K528" s="10"/>
      <c r="L528" s="10"/>
      <c r="M528" s="10"/>
      <c r="N528" s="10"/>
      <c r="O528" s="10"/>
      <c r="P528" s="10"/>
      <c r="Q528" s="10"/>
      <c r="R528" s="10"/>
      <c r="S528" s="37">
        <v>56760070185001</v>
      </c>
      <c r="T528" s="477" t="s">
        <v>1105</v>
      </c>
      <c r="U528" s="477" t="s">
        <v>3563</v>
      </c>
    </row>
    <row r="529" spans="2:21" ht="22.5">
      <c r="B529" s="7" t="s">
        <v>1092</v>
      </c>
      <c r="C529" s="7" t="s">
        <v>1093</v>
      </c>
      <c r="D529" s="8" t="s">
        <v>1094</v>
      </c>
      <c r="E529" s="9">
        <v>0</v>
      </c>
      <c r="F529" s="9">
        <v>1.38</v>
      </c>
      <c r="G529" s="9">
        <f t="shared" si="29"/>
        <v>1.38</v>
      </c>
      <c r="H529" s="27"/>
      <c r="I529" s="2" t="s">
        <v>22</v>
      </c>
      <c r="J529" s="10"/>
      <c r="K529" s="10"/>
      <c r="L529" s="10"/>
      <c r="M529" s="10"/>
      <c r="N529" s="10"/>
      <c r="O529" s="10"/>
      <c r="P529" s="10"/>
      <c r="Q529" s="10"/>
      <c r="R529" s="10"/>
      <c r="S529" s="37">
        <v>56760070226001</v>
      </c>
      <c r="T529" s="477" t="s">
        <v>1105</v>
      </c>
      <c r="U529" s="477" t="s">
        <v>3563</v>
      </c>
    </row>
    <row r="530" spans="2:21" ht="22.5">
      <c r="B530" s="7" t="s">
        <v>1095</v>
      </c>
      <c r="C530" s="7" t="s">
        <v>1096</v>
      </c>
      <c r="D530" s="8" t="s">
        <v>1097</v>
      </c>
      <c r="E530" s="9">
        <v>0</v>
      </c>
      <c r="F530" s="9">
        <v>1.8</v>
      </c>
      <c r="G530" s="9">
        <f t="shared" si="29"/>
        <v>1.8</v>
      </c>
      <c r="H530" s="27"/>
      <c r="I530" s="2" t="s">
        <v>22</v>
      </c>
      <c r="J530" s="10"/>
      <c r="K530" s="10"/>
      <c r="L530" s="10"/>
      <c r="M530" s="10"/>
      <c r="N530" s="10"/>
      <c r="O530" s="10"/>
      <c r="P530" s="10"/>
      <c r="Q530" s="10"/>
      <c r="R530" s="10"/>
      <c r="S530" s="37">
        <v>56760030338001</v>
      </c>
      <c r="T530" s="477" t="s">
        <v>1105</v>
      </c>
      <c r="U530" s="477" t="s">
        <v>3563</v>
      </c>
    </row>
    <row r="531" spans="2:21">
      <c r="B531" s="7" t="s">
        <v>1098</v>
      </c>
      <c r="C531" s="7" t="s">
        <v>1099</v>
      </c>
      <c r="D531" s="8" t="s">
        <v>1100</v>
      </c>
      <c r="E531" s="9">
        <v>0</v>
      </c>
      <c r="F531" s="9">
        <v>0.11</v>
      </c>
      <c r="G531" s="9">
        <f t="shared" si="29"/>
        <v>0.11</v>
      </c>
      <c r="H531" s="27"/>
      <c r="I531" s="2" t="s">
        <v>32</v>
      </c>
      <c r="J531" s="10"/>
      <c r="K531" s="10"/>
      <c r="L531" s="10"/>
      <c r="M531" s="10"/>
      <c r="N531" s="10"/>
      <c r="O531" s="10"/>
      <c r="P531" s="10"/>
      <c r="Q531" s="10"/>
      <c r="R531" s="10"/>
      <c r="S531" s="37">
        <v>56760050314003</v>
      </c>
      <c r="T531" s="477" t="s">
        <v>1105</v>
      </c>
      <c r="U531" s="477" t="s">
        <v>3563</v>
      </c>
    </row>
    <row r="532" spans="2:21" ht="22.5">
      <c r="B532" s="6" t="s">
        <v>1101</v>
      </c>
      <c r="C532" s="16" t="s">
        <v>1102</v>
      </c>
      <c r="D532" s="17" t="s">
        <v>1103</v>
      </c>
      <c r="E532" s="13">
        <v>0</v>
      </c>
      <c r="F532" s="13">
        <v>0.3</v>
      </c>
      <c r="G532" s="13">
        <f t="shared" si="29"/>
        <v>0.3</v>
      </c>
      <c r="H532" s="27"/>
      <c r="I532" s="3" t="s">
        <v>22</v>
      </c>
      <c r="J532" s="6"/>
      <c r="K532" s="6"/>
      <c r="L532" s="6"/>
      <c r="M532" s="6"/>
      <c r="N532" s="6"/>
      <c r="O532" s="6"/>
      <c r="P532" s="6"/>
      <c r="Q532" s="6"/>
      <c r="R532" s="6"/>
      <c r="S532" s="55">
        <v>56760050311001</v>
      </c>
      <c r="T532" s="477" t="s">
        <v>1105</v>
      </c>
      <c r="U532" s="477" t="s">
        <v>3563</v>
      </c>
    </row>
    <row r="533" spans="2:21" ht="22.5">
      <c r="B533" s="7" t="s">
        <v>1106</v>
      </c>
      <c r="C533" s="7" t="s">
        <v>1107</v>
      </c>
      <c r="D533" s="8" t="s">
        <v>1108</v>
      </c>
      <c r="E533" s="39">
        <v>0</v>
      </c>
      <c r="F533" s="39">
        <v>0.67</v>
      </c>
      <c r="G533" s="39">
        <f>F533-E533</f>
        <v>0.67</v>
      </c>
      <c r="H533" s="27"/>
      <c r="I533" s="41" t="s">
        <v>22</v>
      </c>
      <c r="J533" s="10"/>
      <c r="K533" s="10"/>
      <c r="L533" s="2"/>
      <c r="M533" s="10"/>
      <c r="N533" s="10"/>
      <c r="O533" s="10"/>
      <c r="P533" s="10"/>
      <c r="Q533" s="10"/>
      <c r="R533" s="10"/>
      <c r="S533" s="37">
        <v>56760090105001</v>
      </c>
      <c r="T533" s="477" t="s">
        <v>1105</v>
      </c>
      <c r="U533" s="477" t="s">
        <v>3563</v>
      </c>
    </row>
    <row r="534" spans="2:21" ht="22.5">
      <c r="B534" s="7" t="s">
        <v>1109</v>
      </c>
      <c r="C534" s="7" t="s">
        <v>1110</v>
      </c>
      <c r="D534" s="8" t="s">
        <v>1111</v>
      </c>
      <c r="E534" s="9">
        <v>0</v>
      </c>
      <c r="F534" s="9">
        <v>0.47</v>
      </c>
      <c r="G534" s="9">
        <f>F534-E534</f>
        <v>0.47</v>
      </c>
      <c r="H534" s="27"/>
      <c r="I534" s="2" t="s">
        <v>22</v>
      </c>
      <c r="J534" s="10"/>
      <c r="K534" s="10"/>
      <c r="L534" s="10"/>
      <c r="M534" s="10"/>
      <c r="N534" s="10"/>
      <c r="O534" s="10"/>
      <c r="P534" s="10"/>
      <c r="Q534" s="10"/>
      <c r="R534" s="10"/>
      <c r="S534" s="37">
        <v>56760070204001</v>
      </c>
      <c r="T534" s="477" t="s">
        <v>1105</v>
      </c>
      <c r="U534" s="477" t="s">
        <v>3563</v>
      </c>
    </row>
    <row r="535" spans="2:21" ht="22.5">
      <c r="B535" s="7" t="s">
        <v>1112</v>
      </c>
      <c r="C535" s="7" t="s">
        <v>1113</v>
      </c>
      <c r="D535" s="8" t="s">
        <v>1114</v>
      </c>
      <c r="E535" s="9">
        <v>0</v>
      </c>
      <c r="F535" s="9">
        <v>0.71</v>
      </c>
      <c r="G535" s="9">
        <f>F535-E535</f>
        <v>0.71</v>
      </c>
      <c r="H535" s="27"/>
      <c r="I535" s="2" t="s">
        <v>22</v>
      </c>
      <c r="J535" s="10"/>
      <c r="K535" s="10"/>
      <c r="L535" s="10"/>
      <c r="M535" s="10"/>
      <c r="N535" s="10"/>
      <c r="O535" s="10"/>
      <c r="P535" s="10"/>
      <c r="Q535" s="10"/>
      <c r="R535" s="10"/>
      <c r="S535" s="37">
        <v>56760070245001</v>
      </c>
      <c r="T535" s="477" t="s">
        <v>1105</v>
      </c>
      <c r="U535" s="477" t="s">
        <v>3563</v>
      </c>
    </row>
    <row r="536" spans="2:21" ht="22.5">
      <c r="B536" s="7" t="s">
        <v>1471</v>
      </c>
      <c r="C536" s="7" t="s">
        <v>1115</v>
      </c>
      <c r="D536" s="8" t="s">
        <v>1116</v>
      </c>
      <c r="E536" s="9">
        <v>0</v>
      </c>
      <c r="F536" s="9">
        <v>2.06</v>
      </c>
      <c r="G536" s="9">
        <f>F536-E536</f>
        <v>2.06</v>
      </c>
      <c r="H536" s="27"/>
      <c r="I536" s="2" t="s">
        <v>22</v>
      </c>
      <c r="J536" s="10"/>
      <c r="K536" s="10"/>
      <c r="L536" s="10"/>
      <c r="M536" s="10"/>
      <c r="N536" s="10"/>
      <c r="O536" s="10"/>
      <c r="P536" s="10"/>
      <c r="Q536" s="10"/>
      <c r="R536" s="10"/>
      <c r="S536" s="37">
        <v>56760010097001</v>
      </c>
      <c r="T536" s="477" t="s">
        <v>1105</v>
      </c>
      <c r="U536" s="477" t="s">
        <v>3563</v>
      </c>
    </row>
    <row r="537" spans="2:21" ht="22.5">
      <c r="B537" s="6" t="s">
        <v>1117</v>
      </c>
      <c r="C537" s="16" t="s">
        <v>1118</v>
      </c>
      <c r="D537" s="17" t="s">
        <v>1119</v>
      </c>
      <c r="E537" s="13">
        <v>0</v>
      </c>
      <c r="F537" s="13">
        <v>0.3</v>
      </c>
      <c r="G537" s="13">
        <f>F537-E537</f>
        <v>0.3</v>
      </c>
      <c r="H537" s="27"/>
      <c r="I537" s="3" t="s">
        <v>22</v>
      </c>
      <c r="J537" s="6"/>
      <c r="K537" s="6"/>
      <c r="L537" s="6"/>
      <c r="M537" s="6"/>
      <c r="N537" s="6"/>
      <c r="O537" s="6"/>
      <c r="P537" s="6"/>
      <c r="Q537" s="6"/>
      <c r="R537" s="6"/>
      <c r="S537" s="55">
        <v>56760050297001</v>
      </c>
      <c r="T537" s="477" t="s">
        <v>1105</v>
      </c>
      <c r="U537" s="477" t="s">
        <v>3563</v>
      </c>
    </row>
    <row r="538" spans="2:21" ht="22.5">
      <c r="B538" s="7" t="s">
        <v>1120</v>
      </c>
      <c r="C538" s="7" t="s">
        <v>1121</v>
      </c>
      <c r="D538" s="8" t="s">
        <v>1122</v>
      </c>
      <c r="E538" s="9">
        <v>0</v>
      </c>
      <c r="F538" s="9">
        <v>1.43</v>
      </c>
      <c r="G538" s="9">
        <f t="shared" ref="G538:G541" si="30">F538-E538</f>
        <v>1.43</v>
      </c>
      <c r="H538" s="27"/>
      <c r="I538" s="2" t="s">
        <v>22</v>
      </c>
      <c r="J538" s="10"/>
      <c r="K538" s="10"/>
      <c r="L538" s="10"/>
      <c r="M538" s="10"/>
      <c r="N538" s="10"/>
      <c r="O538" s="10"/>
      <c r="P538" s="10"/>
      <c r="Q538" s="10"/>
      <c r="R538" s="10"/>
      <c r="S538" s="37">
        <v>56760080231001</v>
      </c>
      <c r="T538" s="477" t="s">
        <v>1105</v>
      </c>
      <c r="U538" s="477" t="s">
        <v>3563</v>
      </c>
    </row>
    <row r="539" spans="2:21" ht="22.5">
      <c r="B539" s="7" t="s">
        <v>1123</v>
      </c>
      <c r="C539" s="7" t="s">
        <v>1124</v>
      </c>
      <c r="D539" s="8" t="s">
        <v>1125</v>
      </c>
      <c r="E539" s="9">
        <v>0</v>
      </c>
      <c r="F539" s="9">
        <v>0.15</v>
      </c>
      <c r="G539" s="9">
        <f t="shared" si="30"/>
        <v>0.15</v>
      </c>
      <c r="H539" s="27"/>
      <c r="I539" s="2" t="s">
        <v>22</v>
      </c>
      <c r="J539" s="10"/>
      <c r="K539" s="10"/>
      <c r="L539" s="10"/>
      <c r="M539" s="10"/>
      <c r="N539" s="10"/>
      <c r="O539" s="10"/>
      <c r="P539" s="10"/>
      <c r="Q539" s="10"/>
      <c r="R539" s="10"/>
      <c r="S539" s="37">
        <v>56760050299001</v>
      </c>
      <c r="T539" s="477" t="s">
        <v>1105</v>
      </c>
      <c r="U539" s="477" t="s">
        <v>3563</v>
      </c>
    </row>
    <row r="540" spans="2:21" ht="22.5">
      <c r="B540" s="7" t="s">
        <v>1126</v>
      </c>
      <c r="C540" s="7" t="s">
        <v>1127</v>
      </c>
      <c r="D540" s="8" t="s">
        <v>1128</v>
      </c>
      <c r="E540" s="9">
        <v>0</v>
      </c>
      <c r="F540" s="9">
        <v>0.24</v>
      </c>
      <c r="G540" s="9">
        <f t="shared" si="30"/>
        <v>0.24</v>
      </c>
      <c r="H540" s="27"/>
      <c r="I540" s="2" t="s">
        <v>22</v>
      </c>
      <c r="J540" s="10"/>
      <c r="K540" s="10"/>
      <c r="L540" s="10"/>
      <c r="M540" s="10"/>
      <c r="N540" s="10"/>
      <c r="O540" s="10"/>
      <c r="P540" s="10"/>
      <c r="Q540" s="10"/>
      <c r="R540" s="10"/>
      <c r="S540" s="37">
        <v>56760030155001</v>
      </c>
      <c r="T540" s="477" t="s">
        <v>1105</v>
      </c>
      <c r="U540" s="477" t="s">
        <v>3563</v>
      </c>
    </row>
    <row r="541" spans="2:21" ht="22.5">
      <c r="B541" s="7" t="s">
        <v>1129</v>
      </c>
      <c r="C541" s="7" t="s">
        <v>1130</v>
      </c>
      <c r="D541" s="8" t="s">
        <v>1131</v>
      </c>
      <c r="E541" s="9">
        <v>0</v>
      </c>
      <c r="F541" s="9">
        <v>0.17</v>
      </c>
      <c r="G541" s="9">
        <f t="shared" si="30"/>
        <v>0.17</v>
      </c>
      <c r="H541" s="27"/>
      <c r="I541" s="2" t="s">
        <v>22</v>
      </c>
      <c r="J541" s="10"/>
      <c r="K541" s="10"/>
      <c r="L541" s="2"/>
      <c r="M541" s="10"/>
      <c r="N541" s="10"/>
      <c r="O541" s="10"/>
      <c r="P541" s="10"/>
      <c r="Q541" s="10"/>
      <c r="R541" s="10"/>
      <c r="S541" s="37">
        <v>56760070238001</v>
      </c>
      <c r="T541" s="477" t="s">
        <v>1105</v>
      </c>
      <c r="U541" s="477" t="s">
        <v>3563</v>
      </c>
    </row>
    <row r="542" spans="2:21" ht="22.5">
      <c r="B542" s="6" t="s">
        <v>1132</v>
      </c>
      <c r="C542" s="16" t="s">
        <v>1133</v>
      </c>
      <c r="D542" s="8" t="s">
        <v>1134</v>
      </c>
      <c r="E542" s="9">
        <v>0</v>
      </c>
      <c r="F542" s="9">
        <v>0.05</v>
      </c>
      <c r="G542" s="9">
        <f>F542-E542</f>
        <v>0.05</v>
      </c>
      <c r="H542" s="27"/>
      <c r="I542" s="2" t="s">
        <v>22</v>
      </c>
      <c r="J542" s="10"/>
      <c r="K542" s="10"/>
      <c r="L542" s="10"/>
      <c r="M542" s="10"/>
      <c r="N542" s="10"/>
      <c r="O542" s="10"/>
      <c r="P542" s="10"/>
      <c r="Q542" s="10"/>
      <c r="R542" s="10"/>
      <c r="S542" s="37">
        <v>56760050252001</v>
      </c>
      <c r="T542" s="477" t="s">
        <v>1105</v>
      </c>
      <c r="U542" s="477" t="s">
        <v>3563</v>
      </c>
    </row>
    <row r="543" spans="2:21" ht="22.5">
      <c r="B543" s="6" t="s">
        <v>1135</v>
      </c>
      <c r="C543" s="7" t="s">
        <v>1136</v>
      </c>
      <c r="D543" s="8" t="s">
        <v>1137</v>
      </c>
      <c r="E543" s="13">
        <v>0</v>
      </c>
      <c r="F543" s="13">
        <v>0.2</v>
      </c>
      <c r="G543" s="13">
        <f>F543-E543</f>
        <v>0.2</v>
      </c>
      <c r="H543" s="27"/>
      <c r="I543" s="3" t="s">
        <v>22</v>
      </c>
      <c r="J543" s="6"/>
      <c r="K543" s="6"/>
      <c r="L543" s="6"/>
      <c r="M543" s="6"/>
      <c r="N543" s="6"/>
      <c r="O543" s="6"/>
      <c r="P543" s="6"/>
      <c r="Q543" s="6"/>
      <c r="R543" s="6"/>
      <c r="S543" s="55">
        <v>56760050131004</v>
      </c>
      <c r="T543" s="150" t="s">
        <v>1105</v>
      </c>
      <c r="U543" s="477" t="s">
        <v>3563</v>
      </c>
    </row>
    <row r="544" spans="2:21">
      <c r="B544" s="7" t="s">
        <v>1144</v>
      </c>
      <c r="C544" s="92"/>
      <c r="D544" s="138" t="s">
        <v>1138</v>
      </c>
      <c r="E544" s="141">
        <v>0</v>
      </c>
      <c r="F544" s="103">
        <v>0.4</v>
      </c>
      <c r="G544" s="103">
        <f t="shared" ref="G544:G550" si="31">F544-E544</f>
        <v>0.4</v>
      </c>
      <c r="H544" s="111">
        <v>1600</v>
      </c>
      <c r="I544" s="104" t="s">
        <v>32</v>
      </c>
      <c r="J544" s="111"/>
      <c r="K544" s="111"/>
      <c r="L544" s="112"/>
      <c r="M544" s="113"/>
      <c r="N544" s="113"/>
      <c r="O544" s="114"/>
      <c r="P544" s="113"/>
      <c r="Q544" s="115"/>
      <c r="R544" s="111"/>
      <c r="S544" s="153">
        <v>56760050308001</v>
      </c>
      <c r="T544" s="150" t="s">
        <v>1150</v>
      </c>
      <c r="U544" s="477" t="s">
        <v>3563</v>
      </c>
    </row>
    <row r="545" spans="1:21">
      <c r="B545" s="6" t="s">
        <v>1145</v>
      </c>
      <c r="D545" s="145" t="s">
        <v>1139</v>
      </c>
      <c r="E545" s="131">
        <v>0</v>
      </c>
      <c r="F545" s="109">
        <v>0.14000000000000001</v>
      </c>
      <c r="G545" s="109">
        <f t="shared" si="31"/>
        <v>0.14000000000000001</v>
      </c>
      <c r="H545" s="105">
        <v>420</v>
      </c>
      <c r="I545" s="110" t="s">
        <v>32</v>
      </c>
      <c r="J545" s="105"/>
      <c r="K545" s="105"/>
      <c r="L545" s="106"/>
      <c r="M545" s="106"/>
      <c r="N545" s="106"/>
      <c r="O545" s="107"/>
      <c r="P545" s="106"/>
      <c r="Q545" s="108"/>
      <c r="R545" s="105"/>
      <c r="S545" s="154">
        <v>56760050314002</v>
      </c>
      <c r="T545" s="150" t="s">
        <v>1150</v>
      </c>
      <c r="U545" s="477" t="s">
        <v>3563</v>
      </c>
    </row>
    <row r="546" spans="1:21" ht="22.5">
      <c r="B546" s="10" t="s">
        <v>1146</v>
      </c>
      <c r="C546" s="32"/>
      <c r="D546" s="147" t="s">
        <v>1140</v>
      </c>
      <c r="E546" s="103">
        <v>0</v>
      </c>
      <c r="F546" s="103">
        <v>0.32</v>
      </c>
      <c r="G546" s="103">
        <f t="shared" si="31"/>
        <v>0.32</v>
      </c>
      <c r="H546" s="111">
        <v>960</v>
      </c>
      <c r="I546" s="104" t="s">
        <v>22</v>
      </c>
      <c r="J546" s="111"/>
      <c r="K546" s="111"/>
      <c r="L546" s="112"/>
      <c r="M546" s="113"/>
      <c r="N546" s="113"/>
      <c r="O546" s="114"/>
      <c r="P546" s="113"/>
      <c r="Q546" s="115"/>
      <c r="R546" s="111"/>
      <c r="S546" s="153">
        <v>56760050280001</v>
      </c>
      <c r="T546" s="150" t="s">
        <v>1150</v>
      </c>
      <c r="U546" s="477" t="s">
        <v>3563</v>
      </c>
    </row>
    <row r="547" spans="1:21">
      <c r="B547" s="10" t="s">
        <v>1147</v>
      </c>
      <c r="D547" s="145" t="s">
        <v>1141</v>
      </c>
      <c r="E547" s="109">
        <v>0</v>
      </c>
      <c r="F547" s="109">
        <v>0.32</v>
      </c>
      <c r="G547" s="109">
        <f t="shared" si="31"/>
        <v>0.32</v>
      </c>
      <c r="H547" s="105">
        <v>960</v>
      </c>
      <c r="I547" s="110" t="s">
        <v>32</v>
      </c>
      <c r="J547" s="105"/>
      <c r="K547" s="105"/>
      <c r="L547" s="106"/>
      <c r="M547" s="106"/>
      <c r="N547" s="106"/>
      <c r="O547" s="107"/>
      <c r="P547" s="106"/>
      <c r="Q547" s="108"/>
      <c r="R547" s="105"/>
      <c r="S547" s="154">
        <v>56760050188005</v>
      </c>
      <c r="T547" s="150" t="s">
        <v>1150</v>
      </c>
      <c r="U547" s="477" t="s">
        <v>3563</v>
      </c>
    </row>
    <row r="548" spans="1:21">
      <c r="B548" s="798" t="s">
        <v>1148</v>
      </c>
      <c r="C548" s="151"/>
      <c r="D548" s="812" t="s">
        <v>1142</v>
      </c>
      <c r="E548" s="103">
        <v>0</v>
      </c>
      <c r="F548" s="103">
        <v>0.3</v>
      </c>
      <c r="G548" s="103">
        <f t="shared" si="31"/>
        <v>0.3</v>
      </c>
      <c r="H548" s="111">
        <v>900</v>
      </c>
      <c r="I548" s="104" t="s">
        <v>32</v>
      </c>
      <c r="J548" s="111"/>
      <c r="K548" s="111"/>
      <c r="L548" s="112"/>
      <c r="M548" s="113"/>
      <c r="N548" s="113"/>
      <c r="O548" s="114"/>
      <c r="P548" s="113"/>
      <c r="Q548" s="115"/>
      <c r="R548" s="111"/>
      <c r="S548" s="814">
        <v>56760050309001</v>
      </c>
      <c r="T548" s="679" t="s">
        <v>1150</v>
      </c>
      <c r="U548" s="679" t="s">
        <v>3563</v>
      </c>
    </row>
    <row r="549" spans="1:21" ht="22.5">
      <c r="B549" s="815"/>
      <c r="C549" s="152"/>
      <c r="D549" s="813"/>
      <c r="E549" s="103">
        <v>0.3</v>
      </c>
      <c r="F549" s="103">
        <v>0.71</v>
      </c>
      <c r="G549" s="103">
        <f t="shared" si="31"/>
        <v>0.41</v>
      </c>
      <c r="H549" s="111">
        <v>1230</v>
      </c>
      <c r="I549" s="104" t="s">
        <v>22</v>
      </c>
      <c r="J549" s="111"/>
      <c r="K549" s="111"/>
      <c r="L549" s="112"/>
      <c r="M549" s="113"/>
      <c r="N549" s="113"/>
      <c r="O549" s="114"/>
      <c r="P549" s="113"/>
      <c r="Q549" s="115"/>
      <c r="R549" s="111"/>
      <c r="S549" s="750"/>
      <c r="T549" s="680"/>
      <c r="U549" s="680"/>
    </row>
    <row r="550" spans="1:21">
      <c r="B550" s="16" t="s">
        <v>1149</v>
      </c>
      <c r="C550" s="92"/>
      <c r="D550" s="138" t="s">
        <v>1143</v>
      </c>
      <c r="E550" s="141">
        <v>0</v>
      </c>
      <c r="F550" s="103">
        <v>0.36</v>
      </c>
      <c r="G550" s="103">
        <f t="shared" si="31"/>
        <v>0.36</v>
      </c>
      <c r="H550" s="111">
        <v>1080</v>
      </c>
      <c r="I550" s="104" t="s">
        <v>32</v>
      </c>
      <c r="J550" s="111"/>
      <c r="K550" s="111"/>
      <c r="L550" s="112"/>
      <c r="M550" s="113"/>
      <c r="N550" s="113"/>
      <c r="O550" s="114"/>
      <c r="P550" s="113"/>
      <c r="Q550" s="115"/>
      <c r="R550" s="111"/>
      <c r="S550" s="153">
        <v>56760050314001</v>
      </c>
      <c r="T550" s="150" t="s">
        <v>1150</v>
      </c>
      <c r="U550" s="150" t="s">
        <v>3563</v>
      </c>
    </row>
    <row r="552" spans="1:21">
      <c r="A552" s="61"/>
      <c r="B552" s="748" t="s">
        <v>1152</v>
      </c>
      <c r="C552" s="746"/>
      <c r="D552" s="746"/>
      <c r="E552" s="746"/>
      <c r="F552" s="746"/>
      <c r="G552" s="59">
        <f>SUM(G517:G550)</f>
        <v>42.314999999999991</v>
      </c>
      <c r="L552" s="63" t="s">
        <v>141</v>
      </c>
      <c r="M552" s="64">
        <f>SUM(M517:M550)</f>
        <v>18</v>
      </c>
      <c r="N552" s="64">
        <f>SUM(N517:N550)</f>
        <v>126</v>
      </c>
      <c r="P552" s="63" t="s">
        <v>142</v>
      </c>
      <c r="Q552" s="64">
        <f>SUM(Q517:Q550)</f>
        <v>0</v>
      </c>
      <c r="R552" s="64">
        <f>SUM(R517:R550)</f>
        <v>0</v>
      </c>
    </row>
    <row r="553" spans="1:21">
      <c r="A553" s="62"/>
      <c r="B553" s="745" t="s">
        <v>138</v>
      </c>
      <c r="C553" s="746"/>
      <c r="D553" s="746"/>
      <c r="E553" s="746"/>
      <c r="F553" s="746"/>
      <c r="G553" s="60">
        <f>SUMIF(I517:I550,"melnais",G517:G550)</f>
        <v>2.21</v>
      </c>
    </row>
    <row r="554" spans="1:21">
      <c r="A554" s="62"/>
      <c r="B554" s="745" t="s">
        <v>139</v>
      </c>
      <c r="C554" s="746"/>
      <c r="D554" s="746"/>
      <c r="E554" s="746"/>
      <c r="F554" s="746"/>
      <c r="G554" s="60">
        <f>SUMIF(I517:I550,"grants (šķembas)",G517:G550)</f>
        <v>40.104999999999997</v>
      </c>
    </row>
    <row r="555" spans="1:21">
      <c r="A555" s="62"/>
      <c r="B555" s="745" t="s">
        <v>140</v>
      </c>
      <c r="C555" s="746"/>
      <c r="D555" s="746"/>
      <c r="E555" s="746"/>
      <c r="F555" s="746"/>
      <c r="G555" s="60">
        <f>SUMIF(I517:I550,"bruģis",G517:G550)</f>
        <v>0</v>
      </c>
    </row>
    <row r="556" spans="1:21">
      <c r="A556" s="62"/>
      <c r="B556" s="745" t="s">
        <v>42</v>
      </c>
      <c r="C556" s="746"/>
      <c r="D556" s="746"/>
      <c r="E556" s="746"/>
      <c r="F556" s="746"/>
      <c r="G556" s="60">
        <f>SUMIF(I517:I550,"bez seguma",G517:G550)</f>
        <v>0</v>
      </c>
    </row>
    <row r="558" spans="1:21">
      <c r="B558" s="72" t="s">
        <v>1151</v>
      </c>
    </row>
    <row r="559" spans="1:21" ht="15" customHeight="1">
      <c r="B559" s="693" t="s">
        <v>0</v>
      </c>
      <c r="C559" s="693" t="s">
        <v>1</v>
      </c>
      <c r="D559" s="693"/>
      <c r="E559" s="747" t="s">
        <v>2</v>
      </c>
      <c r="F559" s="747"/>
      <c r="G559" s="747"/>
      <c r="H559" s="747"/>
      <c r="I559" s="747"/>
      <c r="J559" s="747"/>
      <c r="K559" s="747"/>
      <c r="L559" s="747"/>
      <c r="M559" s="747"/>
      <c r="N559" s="747"/>
      <c r="O559" s="747"/>
      <c r="P559" s="747"/>
      <c r="Q559" s="747"/>
      <c r="R559" s="747"/>
      <c r="S559" s="693" t="s">
        <v>3</v>
      </c>
      <c r="T559" s="685" t="s">
        <v>124</v>
      </c>
      <c r="U559" s="693" t="s">
        <v>3562</v>
      </c>
    </row>
    <row r="560" spans="1:21">
      <c r="B560" s="693"/>
      <c r="C560" s="693"/>
      <c r="D560" s="693"/>
      <c r="E560" s="693" t="s">
        <v>4</v>
      </c>
      <c r="F560" s="693"/>
      <c r="G560" s="693"/>
      <c r="H560" s="693"/>
      <c r="I560" s="693"/>
      <c r="J560" s="693" t="s">
        <v>5</v>
      </c>
      <c r="K560" s="693"/>
      <c r="L560" s="693"/>
      <c r="M560" s="693"/>
      <c r="N560" s="693"/>
      <c r="O560" s="693"/>
      <c r="P560" s="693"/>
      <c r="Q560" s="693" t="s">
        <v>55</v>
      </c>
      <c r="R560" s="703"/>
      <c r="S560" s="703"/>
      <c r="T560" s="697"/>
      <c r="U560" s="694"/>
    </row>
    <row r="561" spans="2:21">
      <c r="B561" s="693"/>
      <c r="C561" s="693"/>
      <c r="D561" s="693"/>
      <c r="E561" s="693" t="s">
        <v>6</v>
      </c>
      <c r="F561" s="693"/>
      <c r="G561" s="693" t="s">
        <v>7</v>
      </c>
      <c r="H561" s="693" t="s">
        <v>12</v>
      </c>
      <c r="I561" s="693" t="s">
        <v>8</v>
      </c>
      <c r="J561" s="693" t="s">
        <v>9</v>
      </c>
      <c r="K561" s="693" t="s">
        <v>10</v>
      </c>
      <c r="L561" s="693"/>
      <c r="M561" s="693" t="s">
        <v>11</v>
      </c>
      <c r="N561" s="693" t="s">
        <v>12</v>
      </c>
      <c r="O561" s="693" t="s">
        <v>13</v>
      </c>
      <c r="P561" s="755" t="s">
        <v>14</v>
      </c>
      <c r="Q561" s="693" t="s">
        <v>56</v>
      </c>
      <c r="R561" s="693" t="s">
        <v>11</v>
      </c>
      <c r="S561" s="693" t="s">
        <v>57</v>
      </c>
      <c r="T561" s="697"/>
      <c r="U561" s="694"/>
    </row>
    <row r="562" spans="2:21" ht="58.5" customHeight="1">
      <c r="B562" s="693"/>
      <c r="C562" s="693"/>
      <c r="D562" s="693"/>
      <c r="E562" s="3" t="s">
        <v>15</v>
      </c>
      <c r="F562" s="3" t="s">
        <v>16</v>
      </c>
      <c r="G562" s="693"/>
      <c r="H562" s="693"/>
      <c r="I562" s="693"/>
      <c r="J562" s="693"/>
      <c r="K562" s="3" t="s">
        <v>17</v>
      </c>
      <c r="L562" s="3" t="s">
        <v>18</v>
      </c>
      <c r="M562" s="693"/>
      <c r="N562" s="693"/>
      <c r="O562" s="693"/>
      <c r="P562" s="755"/>
      <c r="Q562" s="703"/>
      <c r="R562" s="703"/>
      <c r="S562" s="693"/>
      <c r="T562" s="680"/>
      <c r="U562" s="694"/>
    </row>
    <row r="563" spans="2:21">
      <c r="B563" s="5">
        <v>1</v>
      </c>
      <c r="C563" s="742">
        <v>2</v>
      </c>
      <c r="D563" s="742"/>
      <c r="E563" s="5">
        <v>3</v>
      </c>
      <c r="F563" s="5">
        <v>4</v>
      </c>
      <c r="G563" s="5">
        <v>5</v>
      </c>
      <c r="H563" s="5">
        <v>6</v>
      </c>
      <c r="I563" s="5">
        <v>7</v>
      </c>
      <c r="J563" s="5">
        <v>8</v>
      </c>
      <c r="K563" s="5">
        <v>9</v>
      </c>
      <c r="L563" s="5">
        <v>10</v>
      </c>
      <c r="M563" s="5">
        <v>11</v>
      </c>
      <c r="N563" s="5">
        <v>12</v>
      </c>
      <c r="O563" s="5">
        <v>13</v>
      </c>
      <c r="P563" s="5">
        <v>14</v>
      </c>
      <c r="Q563" s="5">
        <v>15</v>
      </c>
      <c r="R563" s="5">
        <v>16</v>
      </c>
      <c r="S563" s="5">
        <v>17</v>
      </c>
      <c r="T563" s="5">
        <v>18</v>
      </c>
      <c r="U563" s="5">
        <v>19</v>
      </c>
    </row>
    <row r="564" spans="2:21" ht="22.5">
      <c r="B564" s="6" t="s">
        <v>1153</v>
      </c>
      <c r="C564" s="7" t="s">
        <v>1154</v>
      </c>
      <c r="D564" s="17" t="s">
        <v>1155</v>
      </c>
      <c r="E564" s="39">
        <v>0</v>
      </c>
      <c r="F564" s="39">
        <v>1.9</v>
      </c>
      <c r="G564" s="39">
        <f>F564-E564</f>
        <v>1.9</v>
      </c>
      <c r="H564" s="27"/>
      <c r="I564" s="41" t="s">
        <v>22</v>
      </c>
      <c r="J564" s="10"/>
      <c r="K564" s="10"/>
      <c r="L564" s="2"/>
      <c r="M564" s="10"/>
      <c r="N564" s="10"/>
      <c r="O564" s="10"/>
      <c r="P564" s="10"/>
      <c r="Q564" s="10"/>
      <c r="R564" s="10"/>
      <c r="S564" s="100">
        <v>56700010337001</v>
      </c>
      <c r="T564" s="464" t="s">
        <v>1151</v>
      </c>
      <c r="U564" s="464" t="s">
        <v>3563</v>
      </c>
    </row>
    <row r="565" spans="2:21" ht="22.5">
      <c r="B565" s="6" t="s">
        <v>1156</v>
      </c>
      <c r="C565" s="7" t="s">
        <v>1157</v>
      </c>
      <c r="D565" s="17" t="s">
        <v>1158</v>
      </c>
      <c r="E565" s="9">
        <v>0</v>
      </c>
      <c r="F565" s="9">
        <v>1.5</v>
      </c>
      <c r="G565" s="9">
        <f t="shared" ref="G565:G586" si="32">F565-E565</f>
        <v>1.5</v>
      </c>
      <c r="H565" s="27"/>
      <c r="I565" s="2" t="s">
        <v>22</v>
      </c>
      <c r="J565" s="10"/>
      <c r="K565" s="10"/>
      <c r="L565" s="10"/>
      <c r="M565" s="10"/>
      <c r="N565" s="10"/>
      <c r="O565" s="10"/>
      <c r="P565" s="10"/>
      <c r="Q565" s="10"/>
      <c r="R565" s="10"/>
      <c r="S565" s="102">
        <v>56700040762001</v>
      </c>
      <c r="T565" s="464" t="s">
        <v>1151</v>
      </c>
      <c r="U565" s="464" t="s">
        <v>3563</v>
      </c>
    </row>
    <row r="566" spans="2:21" ht="22.5">
      <c r="B566" s="6" t="s">
        <v>1159</v>
      </c>
      <c r="C566" s="7" t="s">
        <v>1160</v>
      </c>
      <c r="D566" s="17" t="s">
        <v>1161</v>
      </c>
      <c r="E566" s="9">
        <v>0</v>
      </c>
      <c r="F566" s="9">
        <v>4.1100000000000003</v>
      </c>
      <c r="G566" s="9">
        <f t="shared" si="32"/>
        <v>4.1100000000000003</v>
      </c>
      <c r="H566" s="27"/>
      <c r="I566" s="2" t="s">
        <v>22</v>
      </c>
      <c r="J566" s="10"/>
      <c r="K566" s="10"/>
      <c r="L566" s="10"/>
      <c r="M566" s="10"/>
      <c r="N566" s="10"/>
      <c r="O566" s="10"/>
      <c r="P566" s="10"/>
      <c r="Q566" s="10"/>
      <c r="R566" s="10"/>
      <c r="S566" s="102">
        <v>56700040750001</v>
      </c>
      <c r="T566" s="464" t="s">
        <v>1151</v>
      </c>
      <c r="U566" s="464" t="s">
        <v>3563</v>
      </c>
    </row>
    <row r="567" spans="2:21" ht="22.5">
      <c r="B567" s="6" t="s">
        <v>1162</v>
      </c>
      <c r="C567" s="7" t="s">
        <v>1163</v>
      </c>
      <c r="D567" s="17" t="s">
        <v>1164</v>
      </c>
      <c r="E567" s="9">
        <v>0</v>
      </c>
      <c r="F567" s="9">
        <v>3.65</v>
      </c>
      <c r="G567" s="9">
        <f t="shared" si="32"/>
        <v>3.65</v>
      </c>
      <c r="H567" s="27"/>
      <c r="I567" s="2" t="s">
        <v>22</v>
      </c>
      <c r="J567" s="10"/>
      <c r="K567" s="10"/>
      <c r="L567" s="10"/>
      <c r="M567" s="10"/>
      <c r="N567" s="10"/>
      <c r="O567" s="10"/>
      <c r="P567" s="10"/>
      <c r="Q567" s="10"/>
      <c r="R567" s="10"/>
      <c r="S567" s="102">
        <v>56700040765001</v>
      </c>
      <c r="T567" s="464" t="s">
        <v>1151</v>
      </c>
      <c r="U567" s="464" t="s">
        <v>3563</v>
      </c>
    </row>
    <row r="568" spans="2:21" ht="22.5">
      <c r="B568" s="6" t="s">
        <v>1165</v>
      </c>
      <c r="C568" s="7" t="s">
        <v>1166</v>
      </c>
      <c r="D568" s="17" t="s">
        <v>1167</v>
      </c>
      <c r="E568" s="9">
        <v>0</v>
      </c>
      <c r="F568" s="9">
        <v>2.75</v>
      </c>
      <c r="G568" s="9">
        <f t="shared" si="32"/>
        <v>2.75</v>
      </c>
      <c r="H568" s="27"/>
      <c r="I568" s="2" t="s">
        <v>22</v>
      </c>
      <c r="J568" s="10"/>
      <c r="K568" s="10"/>
      <c r="L568" s="10"/>
      <c r="M568" s="10"/>
      <c r="N568" s="10"/>
      <c r="O568" s="10"/>
      <c r="P568" s="10"/>
      <c r="Q568" s="10"/>
      <c r="R568" s="10"/>
      <c r="S568" s="102">
        <v>56700060323001</v>
      </c>
      <c r="T568" s="464" t="s">
        <v>1151</v>
      </c>
      <c r="U568" s="464" t="s">
        <v>3563</v>
      </c>
    </row>
    <row r="569" spans="2:21">
      <c r="B569" s="685" t="s">
        <v>1168</v>
      </c>
      <c r="C569" s="756" t="s">
        <v>1169</v>
      </c>
      <c r="D569" s="728" t="s">
        <v>1170</v>
      </c>
      <c r="E569" s="39">
        <v>0</v>
      </c>
      <c r="F569" s="39">
        <v>0.2</v>
      </c>
      <c r="G569" s="39">
        <f t="shared" si="32"/>
        <v>0.2</v>
      </c>
      <c r="H569" s="27"/>
      <c r="I569" s="41" t="s">
        <v>32</v>
      </c>
      <c r="J569" s="700"/>
      <c r="K569" s="700"/>
      <c r="L569" s="685"/>
      <c r="M569" s="700"/>
      <c r="N569" s="700"/>
      <c r="O569" s="700"/>
      <c r="P569" s="700"/>
      <c r="Q569" s="700"/>
      <c r="R569" s="700"/>
      <c r="S569" s="754" t="s">
        <v>1207</v>
      </c>
      <c r="T569" s="692" t="s">
        <v>1151</v>
      </c>
      <c r="U569" s="692" t="s">
        <v>3563</v>
      </c>
    </row>
    <row r="570" spans="2:21" ht="22.5">
      <c r="B570" s="686"/>
      <c r="C570" s="818"/>
      <c r="D570" s="759"/>
      <c r="E570" s="45">
        <v>0.2</v>
      </c>
      <c r="F570" s="45">
        <v>4.93</v>
      </c>
      <c r="G570" s="45">
        <f t="shared" si="32"/>
        <v>4.7299999999999995</v>
      </c>
      <c r="H570" s="27"/>
      <c r="I570" s="47" t="s">
        <v>22</v>
      </c>
      <c r="J570" s="684"/>
      <c r="K570" s="684"/>
      <c r="L570" s="773"/>
      <c r="M570" s="684"/>
      <c r="N570" s="684"/>
      <c r="O570" s="684"/>
      <c r="P570" s="684"/>
      <c r="Q570" s="684"/>
      <c r="R570" s="684"/>
      <c r="S570" s="827"/>
      <c r="T570" s="680"/>
      <c r="U570" s="680"/>
    </row>
    <row r="571" spans="2:21" ht="22.5">
      <c r="B571" s="6" t="s">
        <v>1171</v>
      </c>
      <c r="C571" s="7" t="s">
        <v>1172</v>
      </c>
      <c r="D571" s="17" t="s">
        <v>1173</v>
      </c>
      <c r="E571" s="9">
        <v>0</v>
      </c>
      <c r="F571" s="9">
        <v>0.34</v>
      </c>
      <c r="G571" s="9">
        <f t="shared" si="32"/>
        <v>0.34</v>
      </c>
      <c r="H571" s="27"/>
      <c r="I571" s="2" t="s">
        <v>22</v>
      </c>
      <c r="J571" s="10"/>
      <c r="K571" s="10"/>
      <c r="L571" s="10"/>
      <c r="M571" s="10"/>
      <c r="N571" s="10"/>
      <c r="O571" s="10"/>
      <c r="P571" s="10"/>
      <c r="Q571" s="10"/>
      <c r="R571" s="10"/>
      <c r="S571" s="102">
        <v>56700040839001</v>
      </c>
      <c r="T571" s="464" t="s">
        <v>1151</v>
      </c>
      <c r="U571" s="464" t="s">
        <v>3563</v>
      </c>
    </row>
    <row r="572" spans="2:21" ht="22.5">
      <c r="B572" s="6" t="s">
        <v>1174</v>
      </c>
      <c r="C572" s="7" t="s">
        <v>1175</v>
      </c>
      <c r="D572" s="17" t="s">
        <v>1176</v>
      </c>
      <c r="E572" s="9">
        <v>0</v>
      </c>
      <c r="F572" s="9">
        <v>1.52</v>
      </c>
      <c r="G572" s="9">
        <f t="shared" si="32"/>
        <v>1.52</v>
      </c>
      <c r="H572" s="27"/>
      <c r="I572" s="2" t="s">
        <v>22</v>
      </c>
      <c r="J572" s="10"/>
      <c r="K572" s="10"/>
      <c r="L572" s="10"/>
      <c r="M572" s="10"/>
      <c r="N572" s="10"/>
      <c r="O572" s="10"/>
      <c r="P572" s="10"/>
      <c r="Q572" s="10"/>
      <c r="R572" s="10"/>
      <c r="S572" s="102">
        <v>56700040755001</v>
      </c>
      <c r="T572" s="464" t="s">
        <v>1151</v>
      </c>
      <c r="U572" s="464" t="s">
        <v>3563</v>
      </c>
    </row>
    <row r="573" spans="2:21">
      <c r="B573" s="685" t="s">
        <v>1177</v>
      </c>
      <c r="C573" s="756" t="s">
        <v>1178</v>
      </c>
      <c r="D573" s="728" t="s">
        <v>1179</v>
      </c>
      <c r="E573" s="39">
        <v>0</v>
      </c>
      <c r="F573" s="39">
        <v>0.3</v>
      </c>
      <c r="G573" s="39">
        <f t="shared" si="32"/>
        <v>0.3</v>
      </c>
      <c r="H573" s="27"/>
      <c r="I573" s="41" t="s">
        <v>32</v>
      </c>
      <c r="J573" s="700"/>
      <c r="K573" s="700"/>
      <c r="L573" s="685"/>
      <c r="M573" s="700"/>
      <c r="N573" s="700"/>
      <c r="O573" s="700"/>
      <c r="P573" s="700"/>
      <c r="Q573" s="700"/>
      <c r="R573" s="700"/>
      <c r="S573" s="796">
        <v>56700010334001</v>
      </c>
      <c r="T573" s="692" t="s">
        <v>1151</v>
      </c>
      <c r="U573" s="692" t="s">
        <v>3563</v>
      </c>
    </row>
    <row r="574" spans="2:21" ht="22.5">
      <c r="B574" s="687"/>
      <c r="C574" s="758"/>
      <c r="D574" s="759"/>
      <c r="E574" s="45">
        <v>0.3</v>
      </c>
      <c r="F574" s="45">
        <v>1.8</v>
      </c>
      <c r="G574" s="45">
        <f t="shared" si="32"/>
        <v>1.5</v>
      </c>
      <c r="H574" s="27"/>
      <c r="I574" s="47" t="s">
        <v>22</v>
      </c>
      <c r="J574" s="684"/>
      <c r="K574" s="684"/>
      <c r="L574" s="773"/>
      <c r="M574" s="684"/>
      <c r="N574" s="684"/>
      <c r="O574" s="684"/>
      <c r="P574" s="684"/>
      <c r="Q574" s="684"/>
      <c r="R574" s="684"/>
      <c r="S574" s="819"/>
      <c r="T574" s="697"/>
      <c r="U574" s="697"/>
    </row>
    <row r="575" spans="2:21" ht="22.5">
      <c r="B575" s="687"/>
      <c r="C575" s="758"/>
      <c r="D575" s="759"/>
      <c r="E575" s="45">
        <v>1.8</v>
      </c>
      <c r="F575" s="45">
        <v>4.5999999999999996</v>
      </c>
      <c r="G575" s="45">
        <f t="shared" si="32"/>
        <v>2.8</v>
      </c>
      <c r="H575" s="27"/>
      <c r="I575" s="47" t="s">
        <v>42</v>
      </c>
      <c r="J575" s="684"/>
      <c r="K575" s="684"/>
      <c r="L575" s="773"/>
      <c r="M575" s="684"/>
      <c r="N575" s="684"/>
      <c r="O575" s="684"/>
      <c r="P575" s="684"/>
      <c r="Q575" s="684"/>
      <c r="R575" s="684"/>
      <c r="S575" s="819"/>
      <c r="T575" s="697"/>
      <c r="U575" s="697"/>
    </row>
    <row r="576" spans="2:21">
      <c r="B576" s="686"/>
      <c r="C576" s="758"/>
      <c r="D576" s="759"/>
      <c r="E576" s="22">
        <v>4.5999999999999996</v>
      </c>
      <c r="F576" s="22">
        <v>5.2</v>
      </c>
      <c r="G576" s="20">
        <f t="shared" si="32"/>
        <v>0.60000000000000053</v>
      </c>
      <c r="H576" s="27"/>
      <c r="I576" s="18" t="s">
        <v>32</v>
      </c>
      <c r="J576" s="684"/>
      <c r="K576" s="684"/>
      <c r="L576" s="773"/>
      <c r="M576" s="684"/>
      <c r="N576" s="684"/>
      <c r="O576" s="684"/>
      <c r="P576" s="684"/>
      <c r="Q576" s="684"/>
      <c r="R576" s="684"/>
      <c r="S576" s="797"/>
      <c r="T576" s="680"/>
      <c r="U576" s="680"/>
    </row>
    <row r="577" spans="2:21" ht="22.5">
      <c r="B577" s="6" t="s">
        <v>1180</v>
      </c>
      <c r="C577" s="7" t="s">
        <v>1181</v>
      </c>
      <c r="D577" s="17" t="s">
        <v>1182</v>
      </c>
      <c r="E577" s="9">
        <v>0</v>
      </c>
      <c r="F577" s="9">
        <v>0.25</v>
      </c>
      <c r="G577" s="9">
        <f t="shared" si="32"/>
        <v>0.25</v>
      </c>
      <c r="H577" s="27"/>
      <c r="I577" s="2" t="s">
        <v>22</v>
      </c>
      <c r="J577" s="10"/>
      <c r="K577" s="10"/>
      <c r="L577" s="2"/>
      <c r="M577" s="10"/>
      <c r="N577" s="10"/>
      <c r="O577" s="10"/>
      <c r="P577" s="10"/>
      <c r="Q577" s="10"/>
      <c r="R577" s="10"/>
      <c r="S577" s="102">
        <v>56700020272001</v>
      </c>
      <c r="T577" s="464" t="s">
        <v>1151</v>
      </c>
      <c r="U577" s="464" t="s">
        <v>3563</v>
      </c>
    </row>
    <row r="578" spans="2:21" ht="22.5">
      <c r="B578" s="6" t="s">
        <v>1183</v>
      </c>
      <c r="C578" s="7" t="s">
        <v>1184</v>
      </c>
      <c r="D578" s="17" t="s">
        <v>1185</v>
      </c>
      <c r="E578" s="9">
        <v>0</v>
      </c>
      <c r="F578" s="9">
        <v>1.88</v>
      </c>
      <c r="G578" s="9">
        <f t="shared" si="32"/>
        <v>1.88</v>
      </c>
      <c r="H578" s="27"/>
      <c r="I578" s="2" t="s">
        <v>42</v>
      </c>
      <c r="J578" s="10"/>
      <c r="K578" s="10"/>
      <c r="L578" s="10"/>
      <c r="M578" s="10"/>
      <c r="N578" s="10"/>
      <c r="O578" s="10"/>
      <c r="P578" s="10"/>
      <c r="Q578" s="10"/>
      <c r="R578" s="10"/>
      <c r="S578" s="102">
        <v>56700030214001</v>
      </c>
      <c r="T578" s="464" t="s">
        <v>1151</v>
      </c>
      <c r="U578" s="464" t="s">
        <v>3563</v>
      </c>
    </row>
    <row r="579" spans="2:21" ht="22.5">
      <c r="B579" s="6" t="s">
        <v>1186</v>
      </c>
      <c r="C579" s="7" t="s">
        <v>1187</v>
      </c>
      <c r="D579" s="17" t="s">
        <v>1188</v>
      </c>
      <c r="E579" s="9">
        <v>0</v>
      </c>
      <c r="F579" s="9">
        <v>1.8</v>
      </c>
      <c r="G579" s="9">
        <f t="shared" si="32"/>
        <v>1.8</v>
      </c>
      <c r="H579" s="27"/>
      <c r="I579" s="2" t="s">
        <v>42</v>
      </c>
      <c r="J579" s="10"/>
      <c r="K579" s="10"/>
      <c r="L579" s="10"/>
      <c r="M579" s="10"/>
      <c r="N579" s="10"/>
      <c r="O579" s="10"/>
      <c r="P579" s="10"/>
      <c r="Q579" s="10"/>
      <c r="R579" s="10"/>
      <c r="S579" s="102">
        <v>56700030229001</v>
      </c>
      <c r="T579" s="464" t="s">
        <v>1151</v>
      </c>
      <c r="U579" s="464" t="s">
        <v>3563</v>
      </c>
    </row>
    <row r="580" spans="2:21" ht="22.5">
      <c r="B580" s="685" t="s">
        <v>1189</v>
      </c>
      <c r="C580" s="756" t="s">
        <v>1190</v>
      </c>
      <c r="D580" s="816" t="s">
        <v>1191</v>
      </c>
      <c r="E580" s="39">
        <v>0</v>
      </c>
      <c r="F580" s="39">
        <v>1.5</v>
      </c>
      <c r="G580" s="39">
        <f t="shared" si="32"/>
        <v>1.5</v>
      </c>
      <c r="H580" s="27"/>
      <c r="I580" s="41" t="s">
        <v>22</v>
      </c>
      <c r="J580" s="700"/>
      <c r="K580" s="700"/>
      <c r="L580" s="700"/>
      <c r="M580" s="700"/>
      <c r="N580" s="700"/>
      <c r="O580" s="700"/>
      <c r="P580" s="700"/>
      <c r="Q580" s="700"/>
      <c r="R580" s="700"/>
      <c r="S580" s="796">
        <v>56700040758001</v>
      </c>
      <c r="T580" s="692" t="s">
        <v>1151</v>
      </c>
      <c r="U580" s="692" t="s">
        <v>3563</v>
      </c>
    </row>
    <row r="581" spans="2:21" ht="22.5">
      <c r="B581" s="686"/>
      <c r="C581" s="758"/>
      <c r="D581" s="817"/>
      <c r="E581" s="22">
        <v>1.5</v>
      </c>
      <c r="F581" s="22">
        <v>5.77</v>
      </c>
      <c r="G581" s="20">
        <f t="shared" si="32"/>
        <v>4.2699999999999996</v>
      </c>
      <c r="H581" s="27"/>
      <c r="I581" s="18" t="s">
        <v>42</v>
      </c>
      <c r="J581" s="684"/>
      <c r="K581" s="684"/>
      <c r="L581" s="684"/>
      <c r="M581" s="684"/>
      <c r="N581" s="684"/>
      <c r="O581" s="684"/>
      <c r="P581" s="684"/>
      <c r="Q581" s="684"/>
      <c r="R581" s="684"/>
      <c r="S581" s="797"/>
      <c r="T581" s="686"/>
      <c r="U581" s="686"/>
    </row>
    <row r="582" spans="2:21" ht="22.5">
      <c r="B582" s="6" t="s">
        <v>1192</v>
      </c>
      <c r="C582" s="7" t="s">
        <v>1193</v>
      </c>
      <c r="D582" s="17" t="s">
        <v>1194</v>
      </c>
      <c r="E582" s="9">
        <v>0</v>
      </c>
      <c r="F582" s="9">
        <v>2.1</v>
      </c>
      <c r="G582" s="9">
        <f t="shared" si="32"/>
        <v>2.1</v>
      </c>
      <c r="H582" s="27"/>
      <c r="I582" s="2" t="s">
        <v>22</v>
      </c>
      <c r="J582" s="10"/>
      <c r="K582" s="10"/>
      <c r="L582" s="10"/>
      <c r="M582" s="10"/>
      <c r="N582" s="10"/>
      <c r="O582" s="10"/>
      <c r="P582" s="10"/>
      <c r="Q582" s="10"/>
      <c r="R582" s="10"/>
      <c r="S582" s="102">
        <v>56700080529001</v>
      </c>
      <c r="T582" s="464" t="s">
        <v>1151</v>
      </c>
      <c r="U582" s="464" t="s">
        <v>3563</v>
      </c>
    </row>
    <row r="583" spans="2:21">
      <c r="B583" s="6" t="s">
        <v>1195</v>
      </c>
      <c r="C583" s="7" t="s">
        <v>1196</v>
      </c>
      <c r="D583" s="17" t="s">
        <v>1197</v>
      </c>
      <c r="E583" s="9">
        <v>0</v>
      </c>
      <c r="F583" s="9">
        <v>1.79</v>
      </c>
      <c r="G583" s="9">
        <f t="shared" si="32"/>
        <v>1.79</v>
      </c>
      <c r="H583" s="27"/>
      <c r="I583" s="2" t="s">
        <v>32</v>
      </c>
      <c r="J583" s="10"/>
      <c r="K583" s="10"/>
      <c r="L583" s="10"/>
      <c r="M583" s="10"/>
      <c r="N583" s="10"/>
      <c r="O583" s="10"/>
      <c r="P583" s="10"/>
      <c r="Q583" s="10"/>
      <c r="R583" s="10"/>
      <c r="S583" s="102">
        <v>56700080530001</v>
      </c>
      <c r="T583" s="464" t="s">
        <v>1151</v>
      </c>
      <c r="U583" s="464" t="s">
        <v>3563</v>
      </c>
    </row>
    <row r="584" spans="2:21" ht="22.5">
      <c r="B584" s="6" t="s">
        <v>1198</v>
      </c>
      <c r="C584" s="7" t="s">
        <v>1199</v>
      </c>
      <c r="D584" s="17" t="s">
        <v>1200</v>
      </c>
      <c r="E584" s="9">
        <v>0</v>
      </c>
      <c r="F584" s="9">
        <v>1.06</v>
      </c>
      <c r="G584" s="9">
        <f t="shared" si="32"/>
        <v>1.06</v>
      </c>
      <c r="H584" s="27"/>
      <c r="I584" s="2" t="s">
        <v>42</v>
      </c>
      <c r="J584" s="10"/>
      <c r="K584" s="10"/>
      <c r="L584" s="10"/>
      <c r="M584" s="10"/>
      <c r="N584" s="10"/>
      <c r="O584" s="10"/>
      <c r="P584" s="10"/>
      <c r="Q584" s="10"/>
      <c r="R584" s="10"/>
      <c r="S584" s="102">
        <v>56700020274001</v>
      </c>
      <c r="T584" s="464" t="s">
        <v>1151</v>
      </c>
      <c r="U584" s="464" t="s">
        <v>3563</v>
      </c>
    </row>
    <row r="585" spans="2:21" ht="22.5">
      <c r="B585" s="6" t="s">
        <v>1201</v>
      </c>
      <c r="C585" s="7" t="s">
        <v>1202</v>
      </c>
      <c r="D585" s="137" t="s">
        <v>1203</v>
      </c>
      <c r="E585" s="39">
        <v>0</v>
      </c>
      <c r="F585" s="39">
        <v>0.98</v>
      </c>
      <c r="G585" s="39">
        <f t="shared" si="32"/>
        <v>0.98</v>
      </c>
      <c r="H585" s="27"/>
      <c r="I585" s="41" t="s">
        <v>22</v>
      </c>
      <c r="J585" s="10"/>
      <c r="K585" s="10"/>
      <c r="L585" s="10"/>
      <c r="M585" s="10"/>
      <c r="N585" s="10"/>
      <c r="O585" s="10"/>
      <c r="P585" s="10"/>
      <c r="Q585" s="10"/>
      <c r="R585" s="10"/>
      <c r="S585" s="100">
        <v>56700040759001</v>
      </c>
      <c r="T585" s="464" t="s">
        <v>1151</v>
      </c>
      <c r="U585" s="464" t="s">
        <v>3563</v>
      </c>
    </row>
    <row r="586" spans="2:21" ht="22.5">
      <c r="B586" s="6" t="s">
        <v>1204</v>
      </c>
      <c r="C586" s="16" t="s">
        <v>1205</v>
      </c>
      <c r="D586" s="17" t="s">
        <v>1206</v>
      </c>
      <c r="E586" s="13">
        <v>0</v>
      </c>
      <c r="F586" s="13">
        <v>1.51</v>
      </c>
      <c r="G586" s="13">
        <f t="shared" si="32"/>
        <v>1.51</v>
      </c>
      <c r="H586" s="27"/>
      <c r="I586" s="3" t="s">
        <v>22</v>
      </c>
      <c r="J586" s="6"/>
      <c r="K586" s="6"/>
      <c r="L586" s="6"/>
      <c r="M586" s="6"/>
      <c r="N586" s="6"/>
      <c r="O586" s="6"/>
      <c r="P586" s="6"/>
      <c r="Q586" s="6"/>
      <c r="R586" s="6"/>
      <c r="S586" s="96">
        <v>56700060356001</v>
      </c>
      <c r="T586" s="464" t="s">
        <v>1151</v>
      </c>
      <c r="U586" s="464" t="s">
        <v>3563</v>
      </c>
    </row>
    <row r="587" spans="2:21" ht="15" customHeight="1">
      <c r="B587" s="685" t="s">
        <v>1208</v>
      </c>
      <c r="C587" s="756" t="s">
        <v>1209</v>
      </c>
      <c r="D587" s="728" t="s">
        <v>1210</v>
      </c>
      <c r="E587" s="760">
        <v>0</v>
      </c>
      <c r="F587" s="760">
        <v>2.15</v>
      </c>
      <c r="G587" s="760">
        <f>F587-E587</f>
        <v>2.15</v>
      </c>
      <c r="H587" s="699"/>
      <c r="I587" s="685" t="s">
        <v>22</v>
      </c>
      <c r="J587" s="700"/>
      <c r="K587" s="700"/>
      <c r="L587" s="685"/>
      <c r="M587" s="700"/>
      <c r="N587" s="700"/>
      <c r="O587" s="700"/>
      <c r="P587" s="700"/>
      <c r="Q587" s="700"/>
      <c r="R587" s="700"/>
      <c r="S587" s="75">
        <v>56700010328001</v>
      </c>
      <c r="T587" s="699" t="s">
        <v>1151</v>
      </c>
      <c r="U587" s="699" t="s">
        <v>3563</v>
      </c>
    </row>
    <row r="588" spans="2:21">
      <c r="B588" s="686"/>
      <c r="C588" s="758"/>
      <c r="D588" s="759"/>
      <c r="E588" s="822"/>
      <c r="F588" s="822"/>
      <c r="G588" s="822"/>
      <c r="H588" s="699"/>
      <c r="I588" s="772"/>
      <c r="J588" s="684"/>
      <c r="K588" s="684"/>
      <c r="L588" s="773"/>
      <c r="M588" s="684"/>
      <c r="N588" s="684"/>
      <c r="O588" s="684"/>
      <c r="P588" s="684"/>
      <c r="Q588" s="684"/>
      <c r="R588" s="684"/>
      <c r="S588" s="56">
        <v>56700010335001</v>
      </c>
      <c r="T588" s="699"/>
      <c r="U588" s="699"/>
    </row>
    <row r="589" spans="2:21" ht="22.5">
      <c r="B589" s="6" t="s">
        <v>1211</v>
      </c>
      <c r="C589" s="7" t="s">
        <v>1212</v>
      </c>
      <c r="D589" s="17" t="s">
        <v>1213</v>
      </c>
      <c r="E589" s="9">
        <v>0</v>
      </c>
      <c r="F589" s="9">
        <v>0.28999999999999998</v>
      </c>
      <c r="G589" s="9">
        <f t="shared" ref="G589:G620" si="33">F589-E589</f>
        <v>0.28999999999999998</v>
      </c>
      <c r="H589" s="27"/>
      <c r="I589" s="2" t="s">
        <v>22</v>
      </c>
      <c r="J589" s="10"/>
      <c r="K589" s="10"/>
      <c r="L589" s="10"/>
      <c r="M589" s="10"/>
      <c r="N589" s="10"/>
      <c r="O589" s="10"/>
      <c r="P589" s="10"/>
      <c r="Q589" s="10"/>
      <c r="R589" s="10"/>
      <c r="S589" s="67">
        <v>56700040930003</v>
      </c>
      <c r="T589" s="464" t="s">
        <v>1151</v>
      </c>
      <c r="U589" s="464" t="s">
        <v>3563</v>
      </c>
    </row>
    <row r="590" spans="2:21" ht="22.5">
      <c r="B590" s="6" t="s">
        <v>1214</v>
      </c>
      <c r="C590" s="7" t="s">
        <v>1215</v>
      </c>
      <c r="D590" s="17" t="s">
        <v>1216</v>
      </c>
      <c r="E590" s="9">
        <v>0</v>
      </c>
      <c r="F590" s="9">
        <v>0.9</v>
      </c>
      <c r="G590" s="9">
        <f t="shared" si="33"/>
        <v>0.9</v>
      </c>
      <c r="H590" s="27"/>
      <c r="I590" s="2" t="s">
        <v>22</v>
      </c>
      <c r="J590" s="10"/>
      <c r="K590" s="10"/>
      <c r="L590" s="10"/>
      <c r="M590" s="10"/>
      <c r="N590" s="10"/>
      <c r="O590" s="10"/>
      <c r="P590" s="10"/>
      <c r="Q590" s="10"/>
      <c r="R590" s="10"/>
      <c r="S590" s="67">
        <v>56700010331001</v>
      </c>
      <c r="T590" s="464" t="s">
        <v>1151</v>
      </c>
      <c r="U590" s="464" t="s">
        <v>3563</v>
      </c>
    </row>
    <row r="591" spans="2:21" ht="22.5">
      <c r="B591" s="6" t="s">
        <v>1217</v>
      </c>
      <c r="C591" s="7" t="s">
        <v>1218</v>
      </c>
      <c r="D591" s="17" t="s">
        <v>1219</v>
      </c>
      <c r="E591" s="9">
        <v>0</v>
      </c>
      <c r="F591" s="9">
        <v>1.5</v>
      </c>
      <c r="G591" s="9">
        <f t="shared" si="33"/>
        <v>1.5</v>
      </c>
      <c r="H591" s="27"/>
      <c r="I591" s="2" t="s">
        <v>22</v>
      </c>
      <c r="J591" s="10"/>
      <c r="K591" s="10"/>
      <c r="L591" s="10"/>
      <c r="M591" s="10"/>
      <c r="N591" s="10"/>
      <c r="O591" s="10"/>
      <c r="P591" s="10"/>
      <c r="Q591" s="10"/>
      <c r="R591" s="10"/>
      <c r="S591" s="67">
        <v>56700010332001</v>
      </c>
      <c r="T591" s="464" t="s">
        <v>1151</v>
      </c>
      <c r="U591" s="464" t="s">
        <v>3563</v>
      </c>
    </row>
    <row r="592" spans="2:21" ht="22.5">
      <c r="B592" s="6" t="s">
        <v>1220</v>
      </c>
      <c r="C592" s="7" t="s">
        <v>1221</v>
      </c>
      <c r="D592" s="17" t="s">
        <v>1222</v>
      </c>
      <c r="E592" s="9">
        <v>0</v>
      </c>
      <c r="F592" s="9">
        <v>0.81</v>
      </c>
      <c r="G592" s="9">
        <f t="shared" si="33"/>
        <v>0.81</v>
      </c>
      <c r="H592" s="27"/>
      <c r="I592" s="2" t="s">
        <v>22</v>
      </c>
      <c r="J592" s="10"/>
      <c r="K592" s="10"/>
      <c r="L592" s="10"/>
      <c r="M592" s="10"/>
      <c r="N592" s="10"/>
      <c r="O592" s="10"/>
      <c r="P592" s="10"/>
      <c r="Q592" s="10"/>
      <c r="R592" s="10"/>
      <c r="S592" s="67">
        <v>56700010333001</v>
      </c>
      <c r="T592" s="464" t="s">
        <v>1151</v>
      </c>
      <c r="U592" s="464" t="s">
        <v>3563</v>
      </c>
    </row>
    <row r="593" spans="2:21" ht="22.5">
      <c r="B593" s="6" t="s">
        <v>1223</v>
      </c>
      <c r="C593" s="7" t="s">
        <v>1224</v>
      </c>
      <c r="D593" s="17" t="s">
        <v>1225</v>
      </c>
      <c r="E593" s="39">
        <v>0</v>
      </c>
      <c r="F593" s="39">
        <v>1.68</v>
      </c>
      <c r="G593" s="39">
        <f t="shared" si="33"/>
        <v>1.68</v>
      </c>
      <c r="H593" s="27"/>
      <c r="I593" s="41" t="s">
        <v>22</v>
      </c>
      <c r="J593" s="10"/>
      <c r="K593" s="10"/>
      <c r="L593" s="2"/>
      <c r="M593" s="10"/>
      <c r="N593" s="10"/>
      <c r="O593" s="10"/>
      <c r="P593" s="10"/>
      <c r="Q593" s="10"/>
      <c r="R593" s="10"/>
      <c r="S593" s="67">
        <v>56700060315001</v>
      </c>
      <c r="T593" s="464" t="s">
        <v>1151</v>
      </c>
      <c r="U593" s="464" t="s">
        <v>3563</v>
      </c>
    </row>
    <row r="594" spans="2:21" ht="22.5">
      <c r="B594" s="6" t="s">
        <v>1226</v>
      </c>
      <c r="C594" s="7" t="s">
        <v>1227</v>
      </c>
      <c r="D594" s="17" t="s">
        <v>1228</v>
      </c>
      <c r="E594" s="9">
        <v>0</v>
      </c>
      <c r="F594" s="9">
        <v>1.51</v>
      </c>
      <c r="G594" s="9">
        <f t="shared" si="33"/>
        <v>1.51</v>
      </c>
      <c r="H594" s="27"/>
      <c r="I594" s="2" t="s">
        <v>22</v>
      </c>
      <c r="J594" s="10"/>
      <c r="K594" s="10"/>
      <c r="L594" s="10"/>
      <c r="M594" s="10"/>
      <c r="N594" s="10"/>
      <c r="O594" s="10"/>
      <c r="P594" s="10"/>
      <c r="Q594" s="10"/>
      <c r="R594" s="10"/>
      <c r="S594" s="67">
        <v>56700060317001</v>
      </c>
      <c r="T594" s="464" t="s">
        <v>1151</v>
      </c>
      <c r="U594" s="464" t="s">
        <v>3563</v>
      </c>
    </row>
    <row r="595" spans="2:21" ht="22.5">
      <c r="B595" s="6" t="s">
        <v>1229</v>
      </c>
      <c r="C595" s="7" t="s">
        <v>1230</v>
      </c>
      <c r="D595" s="17" t="s">
        <v>1231</v>
      </c>
      <c r="E595" s="9">
        <v>0</v>
      </c>
      <c r="F595" s="9">
        <v>1</v>
      </c>
      <c r="G595" s="9">
        <f t="shared" si="33"/>
        <v>1</v>
      </c>
      <c r="H595" s="27"/>
      <c r="I595" s="2" t="s">
        <v>22</v>
      </c>
      <c r="J595" s="10"/>
      <c r="K595" s="10"/>
      <c r="L595" s="10"/>
      <c r="M595" s="10"/>
      <c r="N595" s="10"/>
      <c r="O595" s="10"/>
      <c r="P595" s="10"/>
      <c r="Q595" s="10"/>
      <c r="R595" s="10"/>
      <c r="S595" s="67">
        <v>56700060017002</v>
      </c>
      <c r="T595" s="464" t="s">
        <v>1151</v>
      </c>
      <c r="U595" s="464" t="s">
        <v>3563</v>
      </c>
    </row>
    <row r="596" spans="2:21" ht="22.5">
      <c r="B596" s="685" t="s">
        <v>1232</v>
      </c>
      <c r="C596" s="756" t="s">
        <v>1233</v>
      </c>
      <c r="D596" s="728" t="s">
        <v>1234</v>
      </c>
      <c r="E596" s="13">
        <v>0</v>
      </c>
      <c r="F596" s="13">
        <v>0.4</v>
      </c>
      <c r="G596" s="13">
        <f t="shared" si="33"/>
        <v>0.4</v>
      </c>
      <c r="H596" s="27"/>
      <c r="I596" s="2" t="s">
        <v>22</v>
      </c>
      <c r="J596" s="700"/>
      <c r="K596" s="700"/>
      <c r="L596" s="685"/>
      <c r="M596" s="700"/>
      <c r="N596" s="700"/>
      <c r="O596" s="700"/>
      <c r="P596" s="700"/>
      <c r="Q596" s="700"/>
      <c r="R596" s="700"/>
      <c r="S596" s="793">
        <v>56700040768001</v>
      </c>
      <c r="T596" s="699" t="s">
        <v>1151</v>
      </c>
      <c r="U596" s="699" t="s">
        <v>3563</v>
      </c>
    </row>
    <row r="597" spans="2:21" ht="22.5">
      <c r="B597" s="686"/>
      <c r="C597" s="758"/>
      <c r="D597" s="759"/>
      <c r="E597" s="13">
        <v>0.4</v>
      </c>
      <c r="F597" s="13">
        <v>1.1000000000000001</v>
      </c>
      <c r="G597" s="13">
        <f t="shared" si="33"/>
        <v>0.70000000000000007</v>
      </c>
      <c r="H597" s="27"/>
      <c r="I597" s="3" t="s">
        <v>42</v>
      </c>
      <c r="J597" s="684"/>
      <c r="K597" s="684"/>
      <c r="L597" s="773"/>
      <c r="M597" s="684"/>
      <c r="N597" s="684"/>
      <c r="O597" s="684"/>
      <c r="P597" s="684"/>
      <c r="Q597" s="684"/>
      <c r="R597" s="684"/>
      <c r="S597" s="826"/>
      <c r="T597" s="699"/>
      <c r="U597" s="699"/>
    </row>
    <row r="598" spans="2:21" ht="15" customHeight="1">
      <c r="B598" s="2" t="s">
        <v>1235</v>
      </c>
      <c r="C598" s="7" t="s">
        <v>1236</v>
      </c>
      <c r="D598" s="156" t="s">
        <v>1237</v>
      </c>
      <c r="E598" s="13">
        <v>0</v>
      </c>
      <c r="F598" s="13">
        <v>1.31</v>
      </c>
      <c r="G598" s="13">
        <f t="shared" si="33"/>
        <v>1.31</v>
      </c>
      <c r="H598" s="27"/>
      <c r="I598" s="2" t="s">
        <v>42</v>
      </c>
      <c r="J598" s="10"/>
      <c r="K598" s="10"/>
      <c r="L598" s="10"/>
      <c r="M598" s="10"/>
      <c r="N598" s="10"/>
      <c r="O598" s="10"/>
      <c r="P598" s="10"/>
      <c r="Q598" s="10"/>
      <c r="R598" s="10"/>
      <c r="S598" s="158">
        <v>56700050250001</v>
      </c>
      <c r="T598" s="464" t="s">
        <v>1151</v>
      </c>
      <c r="U598" s="464" t="s">
        <v>3563</v>
      </c>
    </row>
    <row r="599" spans="2:21" ht="22.5">
      <c r="B599" s="6" t="s">
        <v>1238</v>
      </c>
      <c r="C599" s="7" t="s">
        <v>1239</v>
      </c>
      <c r="D599" s="17" t="s">
        <v>1240</v>
      </c>
      <c r="E599" s="13">
        <v>0</v>
      </c>
      <c r="F599" s="13">
        <v>0.82</v>
      </c>
      <c r="G599" s="13">
        <f t="shared" si="33"/>
        <v>0.82</v>
      </c>
      <c r="H599" s="27"/>
      <c r="I599" s="2" t="s">
        <v>22</v>
      </c>
      <c r="J599" s="10"/>
      <c r="K599" s="10"/>
      <c r="L599" s="10"/>
      <c r="M599" s="10"/>
      <c r="N599" s="10"/>
      <c r="O599" s="10"/>
      <c r="P599" s="10"/>
      <c r="Q599" s="10"/>
      <c r="R599" s="10"/>
      <c r="S599" s="34">
        <v>56700050251001</v>
      </c>
      <c r="T599" s="464" t="s">
        <v>1151</v>
      </c>
      <c r="U599" s="464" t="s">
        <v>3563</v>
      </c>
    </row>
    <row r="600" spans="2:21" ht="22.5">
      <c r="B600" s="6" t="s">
        <v>1241</v>
      </c>
      <c r="C600" s="7" t="s">
        <v>1242</v>
      </c>
      <c r="D600" s="17" t="s">
        <v>1243</v>
      </c>
      <c r="E600" s="13">
        <v>0</v>
      </c>
      <c r="F600" s="13">
        <v>2.65</v>
      </c>
      <c r="G600" s="13">
        <f t="shared" si="33"/>
        <v>2.65</v>
      </c>
      <c r="H600" s="27"/>
      <c r="I600" s="2" t="s">
        <v>42</v>
      </c>
      <c r="J600" s="10"/>
      <c r="K600" s="10"/>
      <c r="L600" s="10"/>
      <c r="M600" s="10"/>
      <c r="N600" s="10"/>
      <c r="O600" s="10"/>
      <c r="P600" s="10"/>
      <c r="Q600" s="10"/>
      <c r="R600" s="10"/>
      <c r="S600" s="35">
        <v>56700070383001</v>
      </c>
      <c r="T600" s="464" t="s">
        <v>1151</v>
      </c>
      <c r="U600" s="464" t="s">
        <v>3563</v>
      </c>
    </row>
    <row r="601" spans="2:21" ht="22.5">
      <c r="B601" s="685" t="s">
        <v>1244</v>
      </c>
      <c r="C601" s="756" t="s">
        <v>1245</v>
      </c>
      <c r="D601" s="728" t="s">
        <v>1246</v>
      </c>
      <c r="E601" s="13">
        <v>0</v>
      </c>
      <c r="F601" s="13">
        <v>0.4</v>
      </c>
      <c r="G601" s="13">
        <f t="shared" si="33"/>
        <v>0.4</v>
      </c>
      <c r="H601" s="27"/>
      <c r="I601" s="3" t="s">
        <v>22</v>
      </c>
      <c r="J601" s="700"/>
      <c r="K601" s="700"/>
      <c r="L601" s="685"/>
      <c r="M601" s="700"/>
      <c r="N601" s="700"/>
      <c r="O601" s="700"/>
      <c r="P601" s="700"/>
      <c r="Q601" s="700"/>
      <c r="R601" s="700"/>
      <c r="S601" s="823">
        <v>56700070389001</v>
      </c>
      <c r="T601" s="699" t="s">
        <v>1151</v>
      </c>
      <c r="U601" s="699" t="s">
        <v>3563</v>
      </c>
    </row>
    <row r="602" spans="2:21">
      <c r="B602" s="687"/>
      <c r="C602" s="758"/>
      <c r="D602" s="759"/>
      <c r="E602" s="13">
        <v>0.4</v>
      </c>
      <c r="F602" s="13">
        <v>0.9</v>
      </c>
      <c r="G602" s="13">
        <f t="shared" si="33"/>
        <v>0.5</v>
      </c>
      <c r="H602" s="27"/>
      <c r="I602" s="3" t="s">
        <v>32</v>
      </c>
      <c r="J602" s="684"/>
      <c r="K602" s="684"/>
      <c r="L602" s="773"/>
      <c r="M602" s="684"/>
      <c r="N602" s="684"/>
      <c r="O602" s="684"/>
      <c r="P602" s="684"/>
      <c r="Q602" s="684"/>
      <c r="R602" s="684"/>
      <c r="S602" s="824"/>
      <c r="T602" s="699"/>
      <c r="U602" s="699"/>
    </row>
    <row r="603" spans="2:21" ht="22.5">
      <c r="B603" s="687"/>
      <c r="C603" s="758"/>
      <c r="D603" s="759"/>
      <c r="E603" s="13">
        <v>0.9</v>
      </c>
      <c r="F603" s="13">
        <v>2</v>
      </c>
      <c r="G603" s="13">
        <f t="shared" si="33"/>
        <v>1.1000000000000001</v>
      </c>
      <c r="H603" s="27"/>
      <c r="I603" s="3" t="s">
        <v>42</v>
      </c>
      <c r="J603" s="684"/>
      <c r="K603" s="684"/>
      <c r="L603" s="773"/>
      <c r="M603" s="684"/>
      <c r="N603" s="684"/>
      <c r="O603" s="684"/>
      <c r="P603" s="684"/>
      <c r="Q603" s="684"/>
      <c r="R603" s="684"/>
      <c r="S603" s="824"/>
      <c r="T603" s="699"/>
      <c r="U603" s="699"/>
    </row>
    <row r="604" spans="2:21" ht="22.5">
      <c r="B604" s="686"/>
      <c r="C604" s="758"/>
      <c r="D604" s="759"/>
      <c r="E604" s="13">
        <v>2</v>
      </c>
      <c r="F604" s="13">
        <v>2.4700000000000002</v>
      </c>
      <c r="G604" s="13">
        <f t="shared" si="33"/>
        <v>0.4700000000000002</v>
      </c>
      <c r="H604" s="27"/>
      <c r="I604" s="3" t="s">
        <v>22</v>
      </c>
      <c r="J604" s="684"/>
      <c r="K604" s="684"/>
      <c r="L604" s="773"/>
      <c r="M604" s="684"/>
      <c r="N604" s="684"/>
      <c r="O604" s="684"/>
      <c r="P604" s="684"/>
      <c r="Q604" s="684"/>
      <c r="R604" s="684"/>
      <c r="S604" s="825"/>
      <c r="T604" s="699"/>
      <c r="U604" s="699"/>
    </row>
    <row r="605" spans="2:21" ht="22.5">
      <c r="B605" s="685" t="s">
        <v>1247</v>
      </c>
      <c r="C605" s="756" t="s">
        <v>1248</v>
      </c>
      <c r="D605" s="820" t="s">
        <v>1249</v>
      </c>
      <c r="E605" s="13">
        <v>0</v>
      </c>
      <c r="F605" s="13">
        <v>1.5</v>
      </c>
      <c r="G605" s="13">
        <f t="shared" si="33"/>
        <v>1.5</v>
      </c>
      <c r="H605" s="27"/>
      <c r="I605" s="3" t="s">
        <v>22</v>
      </c>
      <c r="J605" s="700"/>
      <c r="K605" s="700"/>
      <c r="L605" s="700"/>
      <c r="M605" s="700"/>
      <c r="N605" s="700"/>
      <c r="O605" s="700"/>
      <c r="P605" s="700"/>
      <c r="Q605" s="700"/>
      <c r="R605" s="700"/>
      <c r="S605" s="823">
        <v>56700080527001</v>
      </c>
      <c r="T605" s="700" t="s">
        <v>1151</v>
      </c>
      <c r="U605" s="700" t="s">
        <v>3563</v>
      </c>
    </row>
    <row r="606" spans="2:21" ht="22.5">
      <c r="B606" s="686"/>
      <c r="C606" s="758"/>
      <c r="D606" s="820"/>
      <c r="E606" s="13">
        <v>1.5</v>
      </c>
      <c r="F606" s="13">
        <v>3.24</v>
      </c>
      <c r="G606" s="13">
        <f t="shared" si="33"/>
        <v>1.7400000000000002</v>
      </c>
      <c r="H606" s="27"/>
      <c r="I606" s="3" t="s">
        <v>42</v>
      </c>
      <c r="J606" s="684"/>
      <c r="K606" s="684"/>
      <c r="L606" s="684"/>
      <c r="M606" s="684"/>
      <c r="N606" s="684"/>
      <c r="O606" s="684"/>
      <c r="P606" s="684"/>
      <c r="Q606" s="684"/>
      <c r="R606" s="684"/>
      <c r="S606" s="825"/>
      <c r="T606" s="684"/>
      <c r="U606" s="684"/>
    </row>
    <row r="607" spans="2:21" ht="22.5">
      <c r="B607" s="685" t="s">
        <v>1250</v>
      </c>
      <c r="C607" s="756" t="s">
        <v>1251</v>
      </c>
      <c r="D607" s="728" t="s">
        <v>1252</v>
      </c>
      <c r="E607" s="13">
        <v>0</v>
      </c>
      <c r="F607" s="13">
        <v>0.9</v>
      </c>
      <c r="G607" s="13">
        <f t="shared" si="33"/>
        <v>0.9</v>
      </c>
      <c r="H607" s="27"/>
      <c r="I607" s="3" t="s">
        <v>22</v>
      </c>
      <c r="J607" s="700"/>
      <c r="K607" s="700"/>
      <c r="L607" s="700"/>
      <c r="M607" s="700"/>
      <c r="N607" s="700"/>
      <c r="O607" s="700"/>
      <c r="P607" s="700"/>
      <c r="Q607" s="700"/>
      <c r="R607" s="700"/>
      <c r="S607" s="823">
        <v>56700040760001</v>
      </c>
      <c r="T607" s="699" t="s">
        <v>1151</v>
      </c>
      <c r="U607" s="699" t="s">
        <v>3563</v>
      </c>
    </row>
    <row r="608" spans="2:21" ht="22.5">
      <c r="B608" s="686"/>
      <c r="C608" s="758"/>
      <c r="D608" s="821"/>
      <c r="E608" s="13">
        <v>0.9</v>
      </c>
      <c r="F608" s="13">
        <v>1.6</v>
      </c>
      <c r="G608" s="13">
        <f t="shared" si="33"/>
        <v>0.70000000000000007</v>
      </c>
      <c r="H608" s="27"/>
      <c r="I608" s="3" t="s">
        <v>42</v>
      </c>
      <c r="J608" s="684"/>
      <c r="K608" s="684"/>
      <c r="L608" s="684"/>
      <c r="M608" s="684"/>
      <c r="N608" s="684"/>
      <c r="O608" s="684"/>
      <c r="P608" s="684"/>
      <c r="Q608" s="684"/>
      <c r="R608" s="684"/>
      <c r="S608" s="825"/>
      <c r="T608" s="699"/>
      <c r="U608" s="699"/>
    </row>
    <row r="609" spans="2:21" ht="22.5">
      <c r="B609" s="685" t="s">
        <v>1253</v>
      </c>
      <c r="C609" s="756" t="s">
        <v>1254</v>
      </c>
      <c r="D609" s="820" t="s">
        <v>1255</v>
      </c>
      <c r="E609" s="13">
        <v>0</v>
      </c>
      <c r="F609" s="13">
        <v>0.5</v>
      </c>
      <c r="G609" s="13">
        <f t="shared" si="33"/>
        <v>0.5</v>
      </c>
      <c r="H609" s="27"/>
      <c r="I609" s="3" t="s">
        <v>22</v>
      </c>
      <c r="J609" s="700"/>
      <c r="K609" s="700"/>
      <c r="L609" s="700"/>
      <c r="M609" s="700"/>
      <c r="N609" s="700"/>
      <c r="O609" s="700"/>
      <c r="P609" s="700"/>
      <c r="Q609" s="700"/>
      <c r="R609" s="700"/>
      <c r="S609" s="823">
        <v>56700060320001</v>
      </c>
      <c r="T609" s="699" t="s">
        <v>1151</v>
      </c>
      <c r="U609" s="699" t="s">
        <v>3563</v>
      </c>
    </row>
    <row r="610" spans="2:21" ht="22.5">
      <c r="B610" s="686"/>
      <c r="C610" s="758"/>
      <c r="D610" s="820"/>
      <c r="E610" s="13">
        <v>0.5</v>
      </c>
      <c r="F610" s="13">
        <v>2.04</v>
      </c>
      <c r="G610" s="13">
        <f t="shared" si="33"/>
        <v>1.54</v>
      </c>
      <c r="H610" s="27"/>
      <c r="I610" s="3" t="s">
        <v>42</v>
      </c>
      <c r="J610" s="684"/>
      <c r="K610" s="684"/>
      <c r="L610" s="684"/>
      <c r="M610" s="684"/>
      <c r="N610" s="684"/>
      <c r="O610" s="684"/>
      <c r="P610" s="684"/>
      <c r="Q610" s="684"/>
      <c r="R610" s="684"/>
      <c r="S610" s="825"/>
      <c r="T610" s="699"/>
      <c r="U610" s="699"/>
    </row>
    <row r="611" spans="2:21" ht="22.5">
      <c r="B611" s="6" t="s">
        <v>1256</v>
      </c>
      <c r="C611" s="7" t="s">
        <v>1257</v>
      </c>
      <c r="D611" s="157" t="s">
        <v>1258</v>
      </c>
      <c r="E611" s="13">
        <v>0</v>
      </c>
      <c r="F611" s="13">
        <v>0.54</v>
      </c>
      <c r="G611" s="13">
        <f t="shared" si="33"/>
        <v>0.54</v>
      </c>
      <c r="H611" s="27"/>
      <c r="I611" s="3" t="s">
        <v>22</v>
      </c>
      <c r="J611" s="10"/>
      <c r="K611" s="10"/>
      <c r="L611" s="10"/>
      <c r="M611" s="10"/>
      <c r="N611" s="10"/>
      <c r="O611" s="10"/>
      <c r="P611" s="10"/>
      <c r="Q611" s="10"/>
      <c r="R611" s="10"/>
      <c r="S611" s="102">
        <v>56700060321001</v>
      </c>
      <c r="T611" s="464" t="s">
        <v>1151</v>
      </c>
      <c r="U611" s="464" t="s">
        <v>3563</v>
      </c>
    </row>
    <row r="612" spans="2:21" ht="22.5">
      <c r="B612" s="6" t="s">
        <v>1259</v>
      </c>
      <c r="C612" s="7" t="s">
        <v>1260</v>
      </c>
      <c r="D612" s="157" t="s">
        <v>1261</v>
      </c>
      <c r="E612" s="9">
        <v>0</v>
      </c>
      <c r="F612" s="9">
        <v>1.27</v>
      </c>
      <c r="G612" s="9">
        <f t="shared" si="33"/>
        <v>1.27</v>
      </c>
      <c r="H612" s="27"/>
      <c r="I612" s="2" t="s">
        <v>42</v>
      </c>
      <c r="J612" s="10"/>
      <c r="K612" s="10"/>
      <c r="L612" s="10"/>
      <c r="M612" s="10"/>
      <c r="N612" s="10"/>
      <c r="O612" s="10"/>
      <c r="P612" s="10"/>
      <c r="Q612" s="10"/>
      <c r="R612" s="10"/>
      <c r="S612" s="67">
        <v>56700070752001</v>
      </c>
      <c r="T612" s="464" t="s">
        <v>1151</v>
      </c>
      <c r="U612" s="464" t="s">
        <v>3563</v>
      </c>
    </row>
    <row r="613" spans="2:21" ht="22.5">
      <c r="B613" s="6" t="s">
        <v>1262</v>
      </c>
      <c r="C613" s="7" t="s">
        <v>1263</v>
      </c>
      <c r="D613" s="157" t="s">
        <v>1264</v>
      </c>
      <c r="E613" s="9">
        <v>0</v>
      </c>
      <c r="F613" s="9">
        <v>1.34</v>
      </c>
      <c r="G613" s="9">
        <f t="shared" si="33"/>
        <v>1.34</v>
      </c>
      <c r="H613" s="27"/>
      <c r="I613" s="2" t="s">
        <v>22</v>
      </c>
      <c r="J613" s="10"/>
      <c r="K613" s="10"/>
      <c r="L613" s="10"/>
      <c r="M613" s="10"/>
      <c r="N613" s="10"/>
      <c r="O613" s="10"/>
      <c r="P613" s="10"/>
      <c r="Q613" s="10"/>
      <c r="R613" s="10"/>
      <c r="S613" s="67">
        <v>56700080625001</v>
      </c>
      <c r="T613" s="464" t="s">
        <v>1151</v>
      </c>
      <c r="U613" s="464" t="s">
        <v>3563</v>
      </c>
    </row>
    <row r="614" spans="2:21" ht="22.5">
      <c r="B614" s="6" t="s">
        <v>1265</v>
      </c>
      <c r="C614" s="7" t="s">
        <v>1266</v>
      </c>
      <c r="D614" s="17" t="s">
        <v>1267</v>
      </c>
      <c r="E614" s="39">
        <v>0</v>
      </c>
      <c r="F614" s="39">
        <v>0.34</v>
      </c>
      <c r="G614" s="39">
        <f t="shared" si="33"/>
        <v>0.34</v>
      </c>
      <c r="H614" s="27"/>
      <c r="I614" s="41" t="s">
        <v>22</v>
      </c>
      <c r="J614" s="10"/>
      <c r="K614" s="10"/>
      <c r="L614" s="10"/>
      <c r="M614" s="10"/>
      <c r="N614" s="10"/>
      <c r="O614" s="10"/>
      <c r="P614" s="10"/>
      <c r="Q614" s="10"/>
      <c r="R614" s="10"/>
      <c r="S614" s="37">
        <v>56700060355001</v>
      </c>
      <c r="T614" s="464" t="s">
        <v>1151</v>
      </c>
      <c r="U614" s="464" t="s">
        <v>3563</v>
      </c>
    </row>
    <row r="615" spans="2:21" ht="22.5">
      <c r="B615" s="6" t="s">
        <v>1268</v>
      </c>
      <c r="C615" s="7" t="s">
        <v>1269</v>
      </c>
      <c r="D615" s="17" t="s">
        <v>1270</v>
      </c>
      <c r="E615" s="9">
        <v>0</v>
      </c>
      <c r="F615" s="9">
        <v>0.13</v>
      </c>
      <c r="G615" s="9">
        <f t="shared" si="33"/>
        <v>0.13</v>
      </c>
      <c r="H615" s="27"/>
      <c r="I615" s="2" t="s">
        <v>42</v>
      </c>
      <c r="J615" s="10"/>
      <c r="K615" s="10"/>
      <c r="L615" s="10"/>
      <c r="M615" s="10"/>
      <c r="N615" s="10"/>
      <c r="O615" s="10"/>
      <c r="P615" s="10"/>
      <c r="Q615" s="10"/>
      <c r="R615" s="10"/>
      <c r="S615" s="67">
        <v>56700070798001</v>
      </c>
      <c r="T615" s="464" t="s">
        <v>1151</v>
      </c>
      <c r="U615" s="464" t="s">
        <v>3563</v>
      </c>
    </row>
    <row r="616" spans="2:21" ht="22.5">
      <c r="B616" s="6" t="s">
        <v>1271</v>
      </c>
      <c r="C616" s="7" t="s">
        <v>1272</v>
      </c>
      <c r="D616" s="17" t="s">
        <v>1273</v>
      </c>
      <c r="E616" s="9">
        <v>0</v>
      </c>
      <c r="F616" s="9">
        <v>0.21</v>
      </c>
      <c r="G616" s="9">
        <f t="shared" si="33"/>
        <v>0.21</v>
      </c>
      <c r="H616" s="27"/>
      <c r="I616" s="2" t="s">
        <v>22</v>
      </c>
      <c r="J616" s="10"/>
      <c r="K616" s="10"/>
      <c r="L616" s="10"/>
      <c r="M616" s="10"/>
      <c r="N616" s="10"/>
      <c r="O616" s="10"/>
      <c r="P616" s="10"/>
      <c r="Q616" s="10"/>
      <c r="R616" s="10"/>
      <c r="S616" s="67">
        <v>56700040820001</v>
      </c>
      <c r="T616" s="464" t="s">
        <v>1151</v>
      </c>
      <c r="U616" s="464" t="s">
        <v>3563</v>
      </c>
    </row>
    <row r="617" spans="2:21" ht="22.5">
      <c r="B617" s="6" t="s">
        <v>1274</v>
      </c>
      <c r="C617" s="7" t="s">
        <v>1275</v>
      </c>
      <c r="D617" s="17" t="s">
        <v>1276</v>
      </c>
      <c r="E617" s="39">
        <v>0</v>
      </c>
      <c r="F617" s="39">
        <v>0.13</v>
      </c>
      <c r="G617" s="39">
        <f t="shared" si="33"/>
        <v>0.13</v>
      </c>
      <c r="H617" s="27"/>
      <c r="I617" s="41" t="s">
        <v>42</v>
      </c>
      <c r="J617" s="10"/>
      <c r="K617" s="10"/>
      <c r="L617" s="10"/>
      <c r="M617" s="10"/>
      <c r="N617" s="10"/>
      <c r="O617" s="10"/>
      <c r="P617" s="10"/>
      <c r="Q617" s="10"/>
      <c r="R617" s="10"/>
      <c r="S617" s="37">
        <v>56700050325001</v>
      </c>
      <c r="T617" s="464" t="s">
        <v>1151</v>
      </c>
      <c r="U617" s="464" t="s">
        <v>3563</v>
      </c>
    </row>
    <row r="618" spans="2:21" ht="22.5">
      <c r="B618" s="6" t="s">
        <v>1277</v>
      </c>
      <c r="C618" s="7" t="s">
        <v>1278</v>
      </c>
      <c r="D618" s="17" t="s">
        <v>1279</v>
      </c>
      <c r="E618" s="9">
        <v>0</v>
      </c>
      <c r="F618" s="9">
        <v>0.41</v>
      </c>
      <c r="G618" s="9">
        <f t="shared" si="33"/>
        <v>0.41</v>
      </c>
      <c r="H618" s="27"/>
      <c r="I618" s="2" t="s">
        <v>42</v>
      </c>
      <c r="J618" s="10"/>
      <c r="K618" s="10"/>
      <c r="L618" s="10"/>
      <c r="M618" s="10"/>
      <c r="N618" s="10"/>
      <c r="O618" s="10"/>
      <c r="P618" s="10"/>
      <c r="Q618" s="10"/>
      <c r="R618" s="10"/>
      <c r="S618" s="67">
        <v>56700060360001</v>
      </c>
      <c r="T618" s="464" t="s">
        <v>1151</v>
      </c>
      <c r="U618" s="464" t="s">
        <v>3563</v>
      </c>
    </row>
    <row r="619" spans="2:21" ht="22.5">
      <c r="B619" s="6" t="s">
        <v>1280</v>
      </c>
      <c r="C619" s="7" t="s">
        <v>1281</v>
      </c>
      <c r="D619" s="17" t="s">
        <v>1282</v>
      </c>
      <c r="E619" s="9">
        <v>0</v>
      </c>
      <c r="F619" s="9">
        <v>0.38</v>
      </c>
      <c r="G619" s="9">
        <f t="shared" si="33"/>
        <v>0.38</v>
      </c>
      <c r="H619" s="27"/>
      <c r="I619" s="2" t="s">
        <v>42</v>
      </c>
      <c r="J619" s="10"/>
      <c r="K619" s="10"/>
      <c r="L619" s="10"/>
      <c r="M619" s="10"/>
      <c r="N619" s="10"/>
      <c r="O619" s="10"/>
      <c r="P619" s="10"/>
      <c r="Q619" s="10"/>
      <c r="R619" s="10"/>
      <c r="S619" s="67">
        <v>56700060620001</v>
      </c>
      <c r="T619" s="464" t="s">
        <v>1151</v>
      </c>
      <c r="U619" s="464" t="s">
        <v>3563</v>
      </c>
    </row>
    <row r="620" spans="2:21" ht="22.5">
      <c r="B620" s="6" t="s">
        <v>1283</v>
      </c>
      <c r="C620" s="16" t="s">
        <v>1284</v>
      </c>
      <c r="D620" s="17" t="s">
        <v>1285</v>
      </c>
      <c r="E620" s="13">
        <v>0</v>
      </c>
      <c r="F620" s="13">
        <v>0.17</v>
      </c>
      <c r="G620" s="13">
        <f t="shared" si="33"/>
        <v>0.17</v>
      </c>
      <c r="H620" s="27"/>
      <c r="I620" s="3" t="s">
        <v>42</v>
      </c>
      <c r="J620" s="6"/>
      <c r="K620" s="6"/>
      <c r="L620" s="6"/>
      <c r="M620" s="6"/>
      <c r="N620" s="6"/>
      <c r="O620" s="6"/>
      <c r="P620" s="6"/>
      <c r="Q620" s="6"/>
      <c r="R620" s="6"/>
      <c r="S620" s="55">
        <v>56700060662001</v>
      </c>
      <c r="T620" s="464" t="s">
        <v>1151</v>
      </c>
      <c r="U620" s="464" t="s">
        <v>3563</v>
      </c>
    </row>
    <row r="621" spans="2:21" ht="22.5">
      <c r="B621" s="6" t="s">
        <v>1286</v>
      </c>
      <c r="C621" s="7" t="s">
        <v>1287</v>
      </c>
      <c r="D621" s="17" t="s">
        <v>1288</v>
      </c>
      <c r="E621" s="39">
        <v>0</v>
      </c>
      <c r="F621" s="39">
        <v>0.68</v>
      </c>
      <c r="G621" s="39">
        <f>F621-E621</f>
        <v>0.68</v>
      </c>
      <c r="H621" s="27"/>
      <c r="I621" s="41" t="s">
        <v>22</v>
      </c>
      <c r="J621" s="10"/>
      <c r="K621" s="10"/>
      <c r="L621" s="2"/>
      <c r="M621" s="10"/>
      <c r="N621" s="10"/>
      <c r="O621" s="10"/>
      <c r="P621" s="10"/>
      <c r="Q621" s="10"/>
      <c r="R621" s="27"/>
      <c r="S621" s="35">
        <v>56700080531001</v>
      </c>
      <c r="T621" s="464" t="s">
        <v>1151</v>
      </c>
      <c r="U621" s="464" t="s">
        <v>3563</v>
      </c>
    </row>
    <row r="622" spans="2:21" ht="22.5">
      <c r="B622" s="6" t="s">
        <v>1289</v>
      </c>
      <c r="C622" s="7" t="s">
        <v>1290</v>
      </c>
      <c r="D622" s="17" t="s">
        <v>1291</v>
      </c>
      <c r="E622" s="9">
        <v>0</v>
      </c>
      <c r="F622" s="9">
        <v>0.56999999999999995</v>
      </c>
      <c r="G622" s="9">
        <f t="shared" ref="G622:G631" si="34">F622-E622</f>
        <v>0.56999999999999995</v>
      </c>
      <c r="H622" s="27"/>
      <c r="I622" s="2" t="s">
        <v>42</v>
      </c>
      <c r="J622" s="10"/>
      <c r="K622" s="10"/>
      <c r="L622" s="10"/>
      <c r="M622" s="10"/>
      <c r="N622" s="10"/>
      <c r="O622" s="10"/>
      <c r="P622" s="10"/>
      <c r="Q622" s="10"/>
      <c r="R622" s="27"/>
      <c r="S622" s="35">
        <v>56700010801001</v>
      </c>
      <c r="T622" s="464" t="s">
        <v>1151</v>
      </c>
      <c r="U622" s="464" t="s">
        <v>3563</v>
      </c>
    </row>
    <row r="623" spans="2:21" ht="22.5">
      <c r="B623" s="6" t="s">
        <v>1292</v>
      </c>
      <c r="C623" s="7" t="s">
        <v>1293</v>
      </c>
      <c r="D623" s="17" t="s">
        <v>1294</v>
      </c>
      <c r="E623" s="9">
        <v>0</v>
      </c>
      <c r="F623" s="9">
        <v>0.6</v>
      </c>
      <c r="G623" s="9">
        <f t="shared" si="34"/>
        <v>0.6</v>
      </c>
      <c r="H623" s="27"/>
      <c r="I623" s="2" t="s">
        <v>42</v>
      </c>
      <c r="J623" s="10"/>
      <c r="K623" s="10"/>
      <c r="L623" s="10"/>
      <c r="M623" s="10"/>
      <c r="N623" s="10"/>
      <c r="O623" s="10"/>
      <c r="P623" s="10"/>
      <c r="Q623" s="10"/>
      <c r="R623" s="27"/>
      <c r="S623" s="35">
        <v>56700040757001</v>
      </c>
      <c r="T623" s="464" t="s">
        <v>1151</v>
      </c>
      <c r="U623" s="464" t="s">
        <v>3563</v>
      </c>
    </row>
    <row r="624" spans="2:21" ht="22.5">
      <c r="B624" s="6" t="s">
        <v>1295</v>
      </c>
      <c r="C624" s="7" t="s">
        <v>1296</v>
      </c>
      <c r="D624" s="17" t="s">
        <v>1297</v>
      </c>
      <c r="E624" s="9">
        <v>0</v>
      </c>
      <c r="F624" s="9">
        <v>1.2</v>
      </c>
      <c r="G624" s="9">
        <f t="shared" si="34"/>
        <v>1.2</v>
      </c>
      <c r="H624" s="27"/>
      <c r="I624" s="2" t="s">
        <v>42</v>
      </c>
      <c r="J624" s="10"/>
      <c r="K624" s="10"/>
      <c r="L624" s="10"/>
      <c r="M624" s="10"/>
      <c r="N624" s="10"/>
      <c r="O624" s="10"/>
      <c r="P624" s="10"/>
      <c r="Q624" s="10"/>
      <c r="R624" s="27"/>
      <c r="S624" s="35">
        <v>56700030219001</v>
      </c>
      <c r="T624" s="464" t="s">
        <v>1151</v>
      </c>
      <c r="U624" s="464" t="s">
        <v>3563</v>
      </c>
    </row>
    <row r="625" spans="2:21" ht="22.5">
      <c r="B625" s="6" t="s">
        <v>1298</v>
      </c>
      <c r="C625" s="7" t="s">
        <v>1299</v>
      </c>
      <c r="D625" s="17" t="s">
        <v>1300</v>
      </c>
      <c r="E625" s="9">
        <v>0</v>
      </c>
      <c r="F625" s="9">
        <v>0.57999999999999996</v>
      </c>
      <c r="G625" s="9">
        <f>F625-E625</f>
        <v>0.57999999999999996</v>
      </c>
      <c r="H625" s="27"/>
      <c r="I625" s="2" t="s">
        <v>22</v>
      </c>
      <c r="J625" s="10"/>
      <c r="K625" s="10"/>
      <c r="L625" s="10"/>
      <c r="M625" s="10"/>
      <c r="N625" s="10"/>
      <c r="O625" s="10"/>
      <c r="P625" s="10"/>
      <c r="Q625" s="10"/>
      <c r="R625" s="27"/>
      <c r="S625" s="35">
        <v>56700080528001</v>
      </c>
      <c r="T625" s="464" t="s">
        <v>1151</v>
      </c>
      <c r="U625" s="464" t="s">
        <v>3563</v>
      </c>
    </row>
    <row r="626" spans="2:21" ht="22.5">
      <c r="B626" s="6" t="s">
        <v>1301</v>
      </c>
      <c r="C626" s="7" t="s">
        <v>1302</v>
      </c>
      <c r="D626" s="17" t="s">
        <v>1303</v>
      </c>
      <c r="E626" s="9">
        <v>0</v>
      </c>
      <c r="F626" s="9">
        <v>0.34</v>
      </c>
      <c r="G626" s="9">
        <f>F626-E626</f>
        <v>0.34</v>
      </c>
      <c r="H626" s="27"/>
      <c r="I626" s="2" t="s">
        <v>22</v>
      </c>
      <c r="J626" s="10"/>
      <c r="K626" s="10"/>
      <c r="L626" s="10"/>
      <c r="M626" s="10"/>
      <c r="N626" s="10"/>
      <c r="O626" s="10"/>
      <c r="P626" s="10"/>
      <c r="Q626" s="10"/>
      <c r="R626" s="27"/>
      <c r="S626" s="35">
        <v>56700030219002</v>
      </c>
      <c r="T626" s="464" t="s">
        <v>1151</v>
      </c>
      <c r="U626" s="464" t="s">
        <v>3563</v>
      </c>
    </row>
    <row r="627" spans="2:21" ht="22.5">
      <c r="B627" s="6" t="s">
        <v>1304</v>
      </c>
      <c r="C627" s="7" t="s">
        <v>1305</v>
      </c>
      <c r="D627" s="17" t="s">
        <v>1306</v>
      </c>
      <c r="E627" s="9">
        <v>0</v>
      </c>
      <c r="F627" s="9">
        <v>0.6</v>
      </c>
      <c r="G627" s="9">
        <f>F627-E627</f>
        <v>0.6</v>
      </c>
      <c r="H627" s="27"/>
      <c r="I627" s="2" t="s">
        <v>22</v>
      </c>
      <c r="J627" s="10"/>
      <c r="K627" s="10"/>
      <c r="L627" s="10"/>
      <c r="M627" s="10"/>
      <c r="N627" s="10"/>
      <c r="O627" s="10"/>
      <c r="P627" s="10"/>
      <c r="Q627" s="10"/>
      <c r="R627" s="27"/>
      <c r="S627" s="35">
        <v>56700070384001</v>
      </c>
      <c r="T627" s="464" t="s">
        <v>1151</v>
      </c>
      <c r="U627" s="464" t="s">
        <v>3563</v>
      </c>
    </row>
    <row r="628" spans="2:21" ht="22.5">
      <c r="B628" s="6" t="s">
        <v>1307</v>
      </c>
      <c r="C628" s="7" t="s">
        <v>1308</v>
      </c>
      <c r="D628" s="17" t="s">
        <v>1309</v>
      </c>
      <c r="E628" s="9">
        <v>0</v>
      </c>
      <c r="F628" s="9">
        <v>0.21</v>
      </c>
      <c r="G628" s="9">
        <f t="shared" si="34"/>
        <v>0.21</v>
      </c>
      <c r="H628" s="27"/>
      <c r="I628" s="2" t="s">
        <v>22</v>
      </c>
      <c r="J628" s="10"/>
      <c r="K628" s="10"/>
      <c r="L628" s="10"/>
      <c r="M628" s="10"/>
      <c r="N628" s="10"/>
      <c r="O628" s="10"/>
      <c r="P628" s="10"/>
      <c r="Q628" s="10"/>
      <c r="R628" s="27"/>
      <c r="S628" s="35">
        <v>56700060356002</v>
      </c>
      <c r="T628" s="464" t="s">
        <v>1151</v>
      </c>
      <c r="U628" s="464" t="s">
        <v>3563</v>
      </c>
    </row>
    <row r="629" spans="2:21" ht="22.5">
      <c r="B629" s="6" t="s">
        <v>1310</v>
      </c>
      <c r="C629" s="7" t="s">
        <v>1311</v>
      </c>
      <c r="D629" s="17" t="s">
        <v>1312</v>
      </c>
      <c r="E629" s="9">
        <v>0</v>
      </c>
      <c r="F629" s="13">
        <v>0.4</v>
      </c>
      <c r="G629" s="9">
        <f t="shared" si="34"/>
        <v>0.4</v>
      </c>
      <c r="H629" s="27"/>
      <c r="I629" s="2" t="s">
        <v>42</v>
      </c>
      <c r="J629" s="10"/>
      <c r="K629" s="10"/>
      <c r="L629" s="2"/>
      <c r="M629" s="10"/>
      <c r="N629" s="10"/>
      <c r="O629" s="10"/>
      <c r="P629" s="10"/>
      <c r="Q629" s="10"/>
      <c r="R629" s="27"/>
      <c r="S629" s="35">
        <v>56700050252001</v>
      </c>
      <c r="T629" s="464" t="s">
        <v>1151</v>
      </c>
      <c r="U629" s="464" t="s">
        <v>3563</v>
      </c>
    </row>
    <row r="630" spans="2:21" ht="22.5">
      <c r="B630" s="6" t="s">
        <v>1313</v>
      </c>
      <c r="C630" s="7" t="s">
        <v>1314</v>
      </c>
      <c r="D630" s="17" t="s">
        <v>1315</v>
      </c>
      <c r="E630" s="9">
        <v>0</v>
      </c>
      <c r="F630" s="13">
        <v>0.18</v>
      </c>
      <c r="G630" s="9">
        <f t="shared" si="34"/>
        <v>0.18</v>
      </c>
      <c r="H630" s="27"/>
      <c r="I630" s="2" t="s">
        <v>22</v>
      </c>
      <c r="J630" s="10"/>
      <c r="K630" s="10"/>
      <c r="L630" s="10"/>
      <c r="M630" s="10"/>
      <c r="N630" s="10"/>
      <c r="O630" s="10"/>
      <c r="P630" s="10"/>
      <c r="Q630" s="10"/>
      <c r="R630" s="27"/>
      <c r="S630" s="35">
        <v>56700040922001</v>
      </c>
      <c r="T630" s="464" t="s">
        <v>1151</v>
      </c>
      <c r="U630" s="464" t="s">
        <v>3563</v>
      </c>
    </row>
    <row r="631" spans="2:21" ht="22.5">
      <c r="B631" s="6" t="s">
        <v>1316</v>
      </c>
      <c r="C631" s="7" t="s">
        <v>1317</v>
      </c>
      <c r="D631" s="17" t="s">
        <v>1318</v>
      </c>
      <c r="E631" s="9">
        <v>0</v>
      </c>
      <c r="F631" s="13">
        <v>0.44</v>
      </c>
      <c r="G631" s="9">
        <f t="shared" si="34"/>
        <v>0.44</v>
      </c>
      <c r="H631" s="27"/>
      <c r="I631" s="2" t="s">
        <v>22</v>
      </c>
      <c r="J631" s="10"/>
      <c r="K631" s="10"/>
      <c r="L631" s="10"/>
      <c r="M631" s="10"/>
      <c r="N631" s="10"/>
      <c r="O631" s="10"/>
      <c r="P631" s="10"/>
      <c r="Q631" s="10"/>
      <c r="R631" s="27"/>
      <c r="S631" s="35">
        <v>56700070746001</v>
      </c>
      <c r="T631" s="464" t="s">
        <v>1151</v>
      </c>
      <c r="U631" s="464" t="s">
        <v>3563</v>
      </c>
    </row>
    <row r="632" spans="2:21" ht="22.5">
      <c r="B632" s="6" t="s">
        <v>1319</v>
      </c>
      <c r="C632" s="7" t="s">
        <v>1320</v>
      </c>
      <c r="D632" s="17" t="s">
        <v>1321</v>
      </c>
      <c r="E632" s="9">
        <v>0</v>
      </c>
      <c r="F632" s="13">
        <v>0.34</v>
      </c>
      <c r="G632" s="9">
        <f>F632-E632</f>
        <v>0.34</v>
      </c>
      <c r="H632" s="27"/>
      <c r="I632" s="2" t="s">
        <v>22</v>
      </c>
      <c r="J632" s="10"/>
      <c r="K632" s="10"/>
      <c r="L632" s="10"/>
      <c r="M632" s="10"/>
      <c r="N632" s="10"/>
      <c r="O632" s="10"/>
      <c r="P632" s="10"/>
      <c r="Q632" s="10"/>
      <c r="R632" s="27"/>
      <c r="S632" s="35">
        <v>56700070747001</v>
      </c>
      <c r="T632" s="464" t="s">
        <v>1151</v>
      </c>
      <c r="U632" s="464" t="s">
        <v>3563</v>
      </c>
    </row>
    <row r="633" spans="2:21" ht="22.5">
      <c r="B633" s="6" t="s">
        <v>1322</v>
      </c>
      <c r="C633" s="7" t="s">
        <v>1323</v>
      </c>
      <c r="D633" s="17" t="s">
        <v>1324</v>
      </c>
      <c r="E633" s="9">
        <v>0</v>
      </c>
      <c r="F633" s="13">
        <v>1.89</v>
      </c>
      <c r="G633" s="9">
        <f t="shared" ref="G633:G634" si="35">F633-E633</f>
        <v>1.89</v>
      </c>
      <c r="H633" s="27"/>
      <c r="I633" s="2" t="s">
        <v>22</v>
      </c>
      <c r="J633" s="10"/>
      <c r="K633" s="10"/>
      <c r="L633" s="10"/>
      <c r="M633" s="10"/>
      <c r="N633" s="10"/>
      <c r="O633" s="10"/>
      <c r="P633" s="10"/>
      <c r="Q633" s="10"/>
      <c r="R633" s="27"/>
      <c r="S633" s="11">
        <v>56700010329</v>
      </c>
      <c r="T633" s="464" t="s">
        <v>1151</v>
      </c>
      <c r="U633" s="464">
        <v>2025</v>
      </c>
    </row>
    <row r="634" spans="2:21" ht="22.5">
      <c r="B634" s="6" t="s">
        <v>1325</v>
      </c>
      <c r="C634" s="7" t="s">
        <v>1326</v>
      </c>
      <c r="D634" s="17" t="s">
        <v>1327</v>
      </c>
      <c r="E634" s="9">
        <v>0</v>
      </c>
      <c r="F634" s="13">
        <v>1.05</v>
      </c>
      <c r="G634" s="9">
        <f t="shared" si="35"/>
        <v>1.05</v>
      </c>
      <c r="H634" s="27"/>
      <c r="I634" s="2" t="s">
        <v>22</v>
      </c>
      <c r="J634" s="10"/>
      <c r="K634" s="10"/>
      <c r="L634" s="10"/>
      <c r="M634" s="10"/>
      <c r="N634" s="10"/>
      <c r="O634" s="10"/>
      <c r="P634" s="10"/>
      <c r="Q634" s="10"/>
      <c r="R634" s="27"/>
      <c r="S634" s="11">
        <v>56700010342</v>
      </c>
      <c r="T634" s="464" t="s">
        <v>1151</v>
      </c>
      <c r="U634" s="464">
        <v>2025</v>
      </c>
    </row>
    <row r="635" spans="2:21" ht="22.5">
      <c r="B635" s="6" t="s">
        <v>1328</v>
      </c>
      <c r="C635" s="7" t="s">
        <v>1329</v>
      </c>
      <c r="D635" s="17" t="s">
        <v>1330</v>
      </c>
      <c r="E635" s="9">
        <v>0</v>
      </c>
      <c r="F635" s="13">
        <v>0.54</v>
      </c>
      <c r="G635" s="9">
        <f>F635-E635</f>
        <v>0.54</v>
      </c>
      <c r="H635" s="27"/>
      <c r="I635" s="2" t="s">
        <v>42</v>
      </c>
      <c r="J635" s="10"/>
      <c r="K635" s="10"/>
      <c r="L635" s="10"/>
      <c r="M635" s="10"/>
      <c r="N635" s="10"/>
      <c r="O635" s="10"/>
      <c r="P635" s="10"/>
      <c r="Q635" s="10"/>
      <c r="R635" s="27"/>
      <c r="S635" s="35">
        <v>56700040843001</v>
      </c>
      <c r="T635" s="464" t="s">
        <v>1151</v>
      </c>
      <c r="U635" s="464" t="s">
        <v>3563</v>
      </c>
    </row>
    <row r="636" spans="2:21" ht="22.5">
      <c r="B636" s="6" t="s">
        <v>1331</v>
      </c>
      <c r="C636" s="7" t="s">
        <v>1332</v>
      </c>
      <c r="D636" s="17" t="s">
        <v>1333</v>
      </c>
      <c r="E636" s="9">
        <v>0</v>
      </c>
      <c r="F636" s="13">
        <v>0.19</v>
      </c>
      <c r="G636" s="9">
        <f>F636-E636</f>
        <v>0.19</v>
      </c>
      <c r="H636" s="27"/>
      <c r="I636" s="2" t="s">
        <v>22</v>
      </c>
      <c r="J636" s="10"/>
      <c r="K636" s="10"/>
      <c r="L636" s="10"/>
      <c r="M636" s="10"/>
      <c r="N636" s="10"/>
      <c r="O636" s="10"/>
      <c r="P636" s="10"/>
      <c r="Q636" s="10"/>
      <c r="R636" s="27"/>
      <c r="S636" s="35">
        <v>56700020021010</v>
      </c>
      <c r="T636" s="464" t="s">
        <v>1151</v>
      </c>
      <c r="U636" s="464" t="s">
        <v>3563</v>
      </c>
    </row>
    <row r="637" spans="2:21" ht="22.5">
      <c r="B637" s="6" t="s">
        <v>1334</v>
      </c>
      <c r="C637" s="7" t="s">
        <v>1335</v>
      </c>
      <c r="D637" s="17" t="s">
        <v>1336</v>
      </c>
      <c r="E637" s="39">
        <v>0</v>
      </c>
      <c r="F637" s="13">
        <v>0.21</v>
      </c>
      <c r="G637" s="39">
        <f>F637-E637</f>
        <v>0.21</v>
      </c>
      <c r="H637" s="27"/>
      <c r="I637" s="41" t="s">
        <v>42</v>
      </c>
      <c r="J637" s="10"/>
      <c r="K637" s="10"/>
      <c r="L637" s="10"/>
      <c r="M637" s="10"/>
      <c r="N637" s="10"/>
      <c r="O637" s="10"/>
      <c r="P637" s="10"/>
      <c r="Q637" s="10"/>
      <c r="R637" s="27"/>
      <c r="S637" s="35">
        <v>56700060666001</v>
      </c>
      <c r="T637" s="464" t="s">
        <v>1151</v>
      </c>
      <c r="U637" s="464" t="s">
        <v>3563</v>
      </c>
    </row>
    <row r="638" spans="2:21" ht="22.5">
      <c r="B638" s="6" t="s">
        <v>1337</v>
      </c>
      <c r="C638" s="7" t="s">
        <v>1338</v>
      </c>
      <c r="D638" s="17" t="s">
        <v>1339</v>
      </c>
      <c r="E638" s="9">
        <v>0</v>
      </c>
      <c r="F638" s="13">
        <v>0.32</v>
      </c>
      <c r="G638" s="9">
        <f t="shared" ref="G638:G643" si="36">F638-E638</f>
        <v>0.32</v>
      </c>
      <c r="H638" s="27"/>
      <c r="I638" s="2" t="s">
        <v>42</v>
      </c>
      <c r="J638" s="10"/>
      <c r="K638" s="10"/>
      <c r="L638" s="2"/>
      <c r="M638" s="10"/>
      <c r="N638" s="10"/>
      <c r="O638" s="10"/>
      <c r="P638" s="10"/>
      <c r="Q638" s="10"/>
      <c r="R638" s="27"/>
      <c r="S638" s="35">
        <v>56700060665001</v>
      </c>
      <c r="T638" s="464" t="s">
        <v>1151</v>
      </c>
      <c r="U638" s="464" t="s">
        <v>3563</v>
      </c>
    </row>
    <row r="639" spans="2:21" ht="22.5">
      <c r="B639" s="6" t="s">
        <v>1340</v>
      </c>
      <c r="C639" s="7" t="s">
        <v>1341</v>
      </c>
      <c r="D639" s="17" t="s">
        <v>495</v>
      </c>
      <c r="E639" s="9">
        <v>0</v>
      </c>
      <c r="F639" s="13">
        <v>0.15</v>
      </c>
      <c r="G639" s="9">
        <f t="shared" si="36"/>
        <v>0.15</v>
      </c>
      <c r="H639" s="27"/>
      <c r="I639" s="2" t="s">
        <v>22</v>
      </c>
      <c r="J639" s="10"/>
      <c r="K639" s="10"/>
      <c r="L639" s="10"/>
      <c r="M639" s="10"/>
      <c r="N639" s="10"/>
      <c r="O639" s="10"/>
      <c r="P639" s="10"/>
      <c r="Q639" s="10"/>
      <c r="R639" s="27"/>
      <c r="S639" s="35">
        <v>56700070825001</v>
      </c>
      <c r="T639" s="464" t="s">
        <v>1151</v>
      </c>
      <c r="U639" s="464" t="s">
        <v>3563</v>
      </c>
    </row>
    <row r="640" spans="2:21" ht="22.5">
      <c r="B640" s="6" t="s">
        <v>1342</v>
      </c>
      <c r="C640" s="7" t="s">
        <v>1343</v>
      </c>
      <c r="D640" s="17" t="s">
        <v>1344</v>
      </c>
      <c r="E640" s="9">
        <v>0</v>
      </c>
      <c r="F640" s="13">
        <v>0.3</v>
      </c>
      <c r="G640" s="9">
        <f t="shared" si="36"/>
        <v>0.3</v>
      </c>
      <c r="H640" s="27"/>
      <c r="I640" s="2" t="s">
        <v>22</v>
      </c>
      <c r="J640" s="10"/>
      <c r="K640" s="10"/>
      <c r="L640" s="10"/>
      <c r="M640" s="10"/>
      <c r="N640" s="10"/>
      <c r="O640" s="10"/>
      <c r="P640" s="10"/>
      <c r="Q640" s="10"/>
      <c r="R640" s="27"/>
      <c r="S640" s="35">
        <v>56700070766001</v>
      </c>
      <c r="T640" s="464" t="s">
        <v>1151</v>
      </c>
      <c r="U640" s="464" t="s">
        <v>3563</v>
      </c>
    </row>
    <row r="641" spans="2:21" ht="22.5">
      <c r="B641" s="6" t="s">
        <v>1345</v>
      </c>
      <c r="C641" s="7" t="s">
        <v>1346</v>
      </c>
      <c r="D641" s="17" t="s">
        <v>1347</v>
      </c>
      <c r="E641" s="9">
        <v>0</v>
      </c>
      <c r="F641" s="13">
        <v>0.28000000000000003</v>
      </c>
      <c r="G641" s="9">
        <f t="shared" si="36"/>
        <v>0.28000000000000003</v>
      </c>
      <c r="H641" s="27"/>
      <c r="I641" s="2" t="s">
        <v>22</v>
      </c>
      <c r="J641" s="10"/>
      <c r="K641" s="10"/>
      <c r="L641" s="10"/>
      <c r="M641" s="10"/>
      <c r="N641" s="10"/>
      <c r="O641" s="10"/>
      <c r="P641" s="10"/>
      <c r="Q641" s="10"/>
      <c r="R641" s="27"/>
      <c r="S641" s="35">
        <v>56700070767001</v>
      </c>
      <c r="T641" s="464" t="s">
        <v>1151</v>
      </c>
      <c r="U641" s="464" t="s">
        <v>3563</v>
      </c>
    </row>
    <row r="642" spans="2:21" ht="22.5">
      <c r="B642" s="6" t="s">
        <v>1348</v>
      </c>
      <c r="C642" s="7" t="s">
        <v>1349</v>
      </c>
      <c r="D642" s="17" t="s">
        <v>1350</v>
      </c>
      <c r="E642" s="9">
        <v>0</v>
      </c>
      <c r="F642" s="13">
        <v>0.12</v>
      </c>
      <c r="G642" s="9">
        <f t="shared" si="36"/>
        <v>0.12</v>
      </c>
      <c r="H642" s="27"/>
      <c r="I642" s="2" t="s">
        <v>22</v>
      </c>
      <c r="J642" s="10"/>
      <c r="K642" s="10"/>
      <c r="L642" s="10"/>
      <c r="M642" s="10"/>
      <c r="N642" s="10"/>
      <c r="O642" s="10"/>
      <c r="P642" s="10"/>
      <c r="Q642" s="10"/>
      <c r="R642" s="27"/>
      <c r="S642" s="35">
        <v>56700070826001</v>
      </c>
      <c r="T642" s="464" t="s">
        <v>1151</v>
      </c>
      <c r="U642" s="464" t="s">
        <v>3563</v>
      </c>
    </row>
    <row r="643" spans="2:21" ht="22.5">
      <c r="B643" s="6" t="s">
        <v>1351</v>
      </c>
      <c r="C643" s="7" t="s">
        <v>1352</v>
      </c>
      <c r="D643" s="17" t="s">
        <v>1353</v>
      </c>
      <c r="E643" s="9">
        <v>0</v>
      </c>
      <c r="F643" s="13">
        <v>0.17</v>
      </c>
      <c r="G643" s="9">
        <f t="shared" si="36"/>
        <v>0.17</v>
      </c>
      <c r="H643" s="27"/>
      <c r="I643" s="2" t="s">
        <v>22</v>
      </c>
      <c r="J643" s="10"/>
      <c r="K643" s="10"/>
      <c r="L643" s="10"/>
      <c r="M643" s="10"/>
      <c r="N643" s="10"/>
      <c r="O643" s="10"/>
      <c r="P643" s="10"/>
      <c r="Q643" s="10"/>
      <c r="R643" s="27"/>
      <c r="S643" s="35">
        <v>56700070780001</v>
      </c>
      <c r="T643" s="464" t="s">
        <v>1151</v>
      </c>
      <c r="U643" s="464" t="s">
        <v>3563</v>
      </c>
    </row>
    <row r="644" spans="2:21" ht="22.5">
      <c r="B644" s="6" t="s">
        <v>1354</v>
      </c>
      <c r="C644" s="7" t="s">
        <v>1355</v>
      </c>
      <c r="D644" s="17" t="s">
        <v>1356</v>
      </c>
      <c r="E644" s="39">
        <v>0</v>
      </c>
      <c r="F644" s="13">
        <v>0.11</v>
      </c>
      <c r="G644" s="39">
        <f>F644-E644</f>
        <v>0.11</v>
      </c>
      <c r="H644" s="27"/>
      <c r="I644" s="41" t="s">
        <v>22</v>
      </c>
      <c r="J644" s="10"/>
      <c r="K644" s="10"/>
      <c r="L644" s="10"/>
      <c r="M644" s="10"/>
      <c r="N644" s="10"/>
      <c r="O644" s="10"/>
      <c r="P644" s="10"/>
      <c r="Q644" s="10"/>
      <c r="R644" s="27"/>
      <c r="S644" s="35">
        <v>56700070828001</v>
      </c>
      <c r="T644" s="464" t="s">
        <v>1151</v>
      </c>
      <c r="U644" s="464" t="s">
        <v>3563</v>
      </c>
    </row>
    <row r="645" spans="2:21" ht="22.5">
      <c r="B645" s="6" t="s">
        <v>1357</v>
      </c>
      <c r="C645" s="7" t="s">
        <v>1358</v>
      </c>
      <c r="D645" s="17" t="s">
        <v>1359</v>
      </c>
      <c r="E645" s="9">
        <v>0</v>
      </c>
      <c r="F645" s="13">
        <v>7.0000000000000007E-2</v>
      </c>
      <c r="G645" s="9">
        <f t="shared" ref="G645:G650" si="37">F645-E645</f>
        <v>7.0000000000000007E-2</v>
      </c>
      <c r="H645" s="27"/>
      <c r="I645" s="2" t="s">
        <v>22</v>
      </c>
      <c r="J645" s="10"/>
      <c r="K645" s="10"/>
      <c r="L645" s="2"/>
      <c r="M645" s="10"/>
      <c r="N645" s="10"/>
      <c r="O645" s="10"/>
      <c r="P645" s="10"/>
      <c r="Q645" s="10"/>
      <c r="R645" s="27"/>
      <c r="S645" s="35">
        <v>56700070775001</v>
      </c>
      <c r="T645" s="464" t="s">
        <v>1151</v>
      </c>
      <c r="U645" s="464" t="s">
        <v>3563</v>
      </c>
    </row>
    <row r="646" spans="2:21" ht="22.5">
      <c r="B646" s="6" t="s">
        <v>1360</v>
      </c>
      <c r="C646" s="7" t="s">
        <v>1361</v>
      </c>
      <c r="D646" s="17" t="s">
        <v>1362</v>
      </c>
      <c r="E646" s="9">
        <v>0</v>
      </c>
      <c r="F646" s="13">
        <v>0.32</v>
      </c>
      <c r="G646" s="9">
        <f t="shared" si="37"/>
        <v>0.32</v>
      </c>
      <c r="H646" s="27"/>
      <c r="I646" s="2" t="s">
        <v>22</v>
      </c>
      <c r="J646" s="10"/>
      <c r="K646" s="10"/>
      <c r="L646" s="10"/>
      <c r="M646" s="10"/>
      <c r="N646" s="10"/>
      <c r="O646" s="10"/>
      <c r="P646" s="10"/>
      <c r="Q646" s="10"/>
      <c r="R646" s="27"/>
      <c r="S646" s="35">
        <v>56700080622001</v>
      </c>
      <c r="T646" s="464" t="s">
        <v>1151</v>
      </c>
      <c r="U646" s="464" t="s">
        <v>3563</v>
      </c>
    </row>
    <row r="647" spans="2:21" ht="22.5">
      <c r="B647" s="6" t="s">
        <v>1363</v>
      </c>
      <c r="C647" s="7" t="s">
        <v>1364</v>
      </c>
      <c r="D647" s="17" t="s">
        <v>1365</v>
      </c>
      <c r="E647" s="9">
        <v>0</v>
      </c>
      <c r="F647" s="13">
        <v>0.28000000000000003</v>
      </c>
      <c r="G647" s="9">
        <f t="shared" si="37"/>
        <v>0.28000000000000003</v>
      </c>
      <c r="H647" s="27"/>
      <c r="I647" s="2" t="s">
        <v>22</v>
      </c>
      <c r="J647" s="10"/>
      <c r="K647" s="10"/>
      <c r="L647" s="10"/>
      <c r="M647" s="10"/>
      <c r="N647" s="10"/>
      <c r="O647" s="10"/>
      <c r="P647" s="10"/>
      <c r="Q647" s="10"/>
      <c r="R647" s="27"/>
      <c r="S647" s="35">
        <v>56700080650001</v>
      </c>
      <c r="T647" s="464" t="s">
        <v>1151</v>
      </c>
      <c r="U647" s="464" t="s">
        <v>3563</v>
      </c>
    </row>
    <row r="648" spans="2:21" ht="22.5">
      <c r="B648" s="6" t="s">
        <v>1366</v>
      </c>
      <c r="C648" s="7" t="s">
        <v>1367</v>
      </c>
      <c r="D648" s="17" t="s">
        <v>1368</v>
      </c>
      <c r="E648" s="9">
        <v>0</v>
      </c>
      <c r="F648" s="13">
        <v>0.33</v>
      </c>
      <c r="G648" s="9">
        <f t="shared" si="37"/>
        <v>0.33</v>
      </c>
      <c r="H648" s="27"/>
      <c r="I648" s="2" t="s">
        <v>22</v>
      </c>
      <c r="J648" s="10"/>
      <c r="K648" s="10"/>
      <c r="L648" s="10"/>
      <c r="M648" s="10"/>
      <c r="N648" s="10"/>
      <c r="O648" s="10"/>
      <c r="P648" s="10"/>
      <c r="Q648" s="10"/>
      <c r="R648" s="27"/>
      <c r="S648" s="35">
        <v>56700080651001</v>
      </c>
      <c r="T648" s="464" t="s">
        <v>1151</v>
      </c>
      <c r="U648" s="464" t="s">
        <v>3563</v>
      </c>
    </row>
    <row r="649" spans="2:21" ht="22.5">
      <c r="B649" s="6" t="s">
        <v>1369</v>
      </c>
      <c r="C649" s="7" t="s">
        <v>1370</v>
      </c>
      <c r="D649" s="17" t="s">
        <v>1371</v>
      </c>
      <c r="E649" s="9">
        <v>0</v>
      </c>
      <c r="F649" s="13">
        <v>0.36</v>
      </c>
      <c r="G649" s="9">
        <f t="shared" si="37"/>
        <v>0.36</v>
      </c>
      <c r="H649" s="27"/>
      <c r="I649" s="2" t="s">
        <v>22</v>
      </c>
      <c r="J649" s="10"/>
      <c r="K649" s="10"/>
      <c r="L649" s="10"/>
      <c r="M649" s="10"/>
      <c r="N649" s="10"/>
      <c r="O649" s="10"/>
      <c r="P649" s="10"/>
      <c r="Q649" s="10"/>
      <c r="R649" s="27"/>
      <c r="S649" s="35">
        <v>56700080628001</v>
      </c>
      <c r="T649" s="464" t="s">
        <v>1151</v>
      </c>
      <c r="U649" s="464" t="s">
        <v>3563</v>
      </c>
    </row>
    <row r="650" spans="2:21" ht="22.5">
      <c r="B650" s="6" t="s">
        <v>1372</v>
      </c>
      <c r="C650" s="7" t="s">
        <v>1373</v>
      </c>
      <c r="D650" s="17" t="s">
        <v>1374</v>
      </c>
      <c r="E650" s="9">
        <v>0</v>
      </c>
      <c r="F650" s="13">
        <v>0.09</v>
      </c>
      <c r="G650" s="9">
        <f t="shared" si="37"/>
        <v>0.09</v>
      </c>
      <c r="H650" s="27"/>
      <c r="I650" s="2" t="s">
        <v>22</v>
      </c>
      <c r="J650" s="10"/>
      <c r="K650" s="10"/>
      <c r="L650" s="10"/>
      <c r="M650" s="10"/>
      <c r="N650" s="10"/>
      <c r="O650" s="10"/>
      <c r="P650" s="10"/>
      <c r="Q650" s="10"/>
      <c r="R650" s="27"/>
      <c r="S650" s="35">
        <v>56700080652001</v>
      </c>
      <c r="T650" s="464" t="s">
        <v>1151</v>
      </c>
      <c r="U650" s="464" t="s">
        <v>3563</v>
      </c>
    </row>
    <row r="651" spans="2:21" ht="22.5">
      <c r="B651" s="6" t="s">
        <v>1375</v>
      </c>
      <c r="C651" s="7" t="s">
        <v>1376</v>
      </c>
      <c r="D651" s="17" t="s">
        <v>1377</v>
      </c>
      <c r="E651" s="39">
        <v>0</v>
      </c>
      <c r="F651" s="13">
        <v>0.18</v>
      </c>
      <c r="G651" s="39">
        <f>F651-E651</f>
        <v>0.18</v>
      </c>
      <c r="H651" s="27"/>
      <c r="I651" s="41" t="s">
        <v>22</v>
      </c>
      <c r="J651" s="10"/>
      <c r="K651" s="10"/>
      <c r="L651" s="10"/>
      <c r="M651" s="10"/>
      <c r="N651" s="10"/>
      <c r="O651" s="10"/>
      <c r="P651" s="10"/>
      <c r="Q651" s="10"/>
      <c r="R651" s="27"/>
      <c r="S651" s="35">
        <v>56700080616001</v>
      </c>
      <c r="T651" s="464" t="s">
        <v>1151</v>
      </c>
      <c r="U651" s="464" t="s">
        <v>3563</v>
      </c>
    </row>
    <row r="652" spans="2:21" ht="22.5">
      <c r="B652" s="6" t="s">
        <v>1378</v>
      </c>
      <c r="C652" s="7" t="s">
        <v>1379</v>
      </c>
      <c r="D652" s="17" t="s">
        <v>1380</v>
      </c>
      <c r="E652" s="9">
        <v>0</v>
      </c>
      <c r="F652" s="13">
        <v>0.34</v>
      </c>
      <c r="G652" s="9">
        <f t="shared" ref="G652:G657" si="38">F652-E652</f>
        <v>0.34</v>
      </c>
      <c r="H652" s="27"/>
      <c r="I652" s="2" t="s">
        <v>22</v>
      </c>
      <c r="J652" s="10"/>
      <c r="K652" s="10"/>
      <c r="L652" s="2"/>
      <c r="M652" s="10"/>
      <c r="N652" s="10"/>
      <c r="O652" s="10"/>
      <c r="P652" s="10"/>
      <c r="Q652" s="10"/>
      <c r="R652" s="27"/>
      <c r="S652" s="35">
        <v>56700080649001</v>
      </c>
      <c r="T652" s="464" t="s">
        <v>1151</v>
      </c>
      <c r="U652" s="464" t="s">
        <v>3563</v>
      </c>
    </row>
    <row r="653" spans="2:21" ht="22.5">
      <c r="B653" s="6" t="s">
        <v>1381</v>
      </c>
      <c r="C653" s="7" t="s">
        <v>1382</v>
      </c>
      <c r="D653" s="17" t="s">
        <v>1383</v>
      </c>
      <c r="E653" s="9">
        <v>0</v>
      </c>
      <c r="F653" s="13">
        <v>7.0000000000000007E-2</v>
      </c>
      <c r="G653" s="9">
        <f t="shared" si="38"/>
        <v>7.0000000000000007E-2</v>
      </c>
      <c r="H653" s="27"/>
      <c r="I653" s="2" t="s">
        <v>22</v>
      </c>
      <c r="J653" s="10"/>
      <c r="K653" s="10"/>
      <c r="L653" s="10"/>
      <c r="M653" s="10"/>
      <c r="N653" s="10"/>
      <c r="O653" s="10"/>
      <c r="P653" s="10"/>
      <c r="Q653" s="10"/>
      <c r="R653" s="27"/>
      <c r="S653" s="35">
        <v>56700080648001</v>
      </c>
      <c r="T653" s="464" t="s">
        <v>1151</v>
      </c>
      <c r="U653" s="464" t="s">
        <v>3563</v>
      </c>
    </row>
    <row r="654" spans="2:21" ht="22.5">
      <c r="B654" s="6" t="s">
        <v>1384</v>
      </c>
      <c r="C654" s="7" t="s">
        <v>1385</v>
      </c>
      <c r="D654" s="17" t="s">
        <v>1386</v>
      </c>
      <c r="E654" s="9">
        <v>0</v>
      </c>
      <c r="F654" s="13">
        <v>0.09</v>
      </c>
      <c r="G654" s="9">
        <f t="shared" si="38"/>
        <v>0.09</v>
      </c>
      <c r="H654" s="27"/>
      <c r="I654" s="2" t="s">
        <v>22</v>
      </c>
      <c r="J654" s="10"/>
      <c r="K654" s="10"/>
      <c r="L654" s="10"/>
      <c r="M654" s="10"/>
      <c r="N654" s="10"/>
      <c r="O654" s="10"/>
      <c r="P654" s="10"/>
      <c r="Q654" s="10"/>
      <c r="R654" s="27"/>
      <c r="S654" s="35">
        <v>56700070092001</v>
      </c>
      <c r="T654" s="464" t="s">
        <v>1151</v>
      </c>
      <c r="U654" s="464" t="s">
        <v>3563</v>
      </c>
    </row>
    <row r="655" spans="2:21" ht="22.5">
      <c r="B655" s="6" t="s">
        <v>1387</v>
      </c>
      <c r="C655" s="7" t="s">
        <v>1388</v>
      </c>
      <c r="D655" s="17" t="s">
        <v>1389</v>
      </c>
      <c r="E655" s="9">
        <v>0</v>
      </c>
      <c r="F655" s="13">
        <v>0.19</v>
      </c>
      <c r="G655" s="9">
        <f t="shared" si="38"/>
        <v>0.19</v>
      </c>
      <c r="H655" s="27"/>
      <c r="I655" s="2" t="s">
        <v>22</v>
      </c>
      <c r="J655" s="10"/>
      <c r="K655" s="10"/>
      <c r="L655" s="10"/>
      <c r="M655" s="10"/>
      <c r="N655" s="10"/>
      <c r="O655" s="10"/>
      <c r="P655" s="10"/>
      <c r="Q655" s="10"/>
      <c r="R655" s="27"/>
      <c r="S655" s="35">
        <v>56700080526001</v>
      </c>
      <c r="T655" s="464" t="s">
        <v>1151</v>
      </c>
      <c r="U655" s="464" t="s">
        <v>3563</v>
      </c>
    </row>
    <row r="656" spans="2:21" ht="22.5">
      <c r="B656" s="6" t="s">
        <v>1390</v>
      </c>
      <c r="C656" s="7" t="s">
        <v>1391</v>
      </c>
      <c r="D656" s="17" t="s">
        <v>1392</v>
      </c>
      <c r="E656" s="9">
        <v>0</v>
      </c>
      <c r="F656" s="13">
        <v>0.06</v>
      </c>
      <c r="G656" s="9">
        <f t="shared" si="38"/>
        <v>0.06</v>
      </c>
      <c r="H656" s="27"/>
      <c r="I656" s="2" t="s">
        <v>22</v>
      </c>
      <c r="J656" s="10"/>
      <c r="K656" s="10"/>
      <c r="L656" s="10"/>
      <c r="M656" s="10"/>
      <c r="N656" s="10"/>
      <c r="O656" s="10"/>
      <c r="P656" s="10"/>
      <c r="Q656" s="10"/>
      <c r="R656" s="27"/>
      <c r="S656" s="35">
        <v>56700080642001</v>
      </c>
      <c r="T656" s="464" t="s">
        <v>1151</v>
      </c>
      <c r="U656" s="464" t="s">
        <v>3563</v>
      </c>
    </row>
    <row r="657" spans="2:21" ht="22.5">
      <c r="B657" s="6" t="s">
        <v>1393</v>
      </c>
      <c r="C657" s="7" t="s">
        <v>1394</v>
      </c>
      <c r="D657" s="17" t="s">
        <v>1395</v>
      </c>
      <c r="E657" s="9">
        <v>0</v>
      </c>
      <c r="F657" s="13">
        <v>0.06</v>
      </c>
      <c r="G657" s="9">
        <f t="shared" si="38"/>
        <v>0.06</v>
      </c>
      <c r="H657" s="27"/>
      <c r="I657" s="2" t="s">
        <v>22</v>
      </c>
      <c r="J657" s="10"/>
      <c r="K657" s="10"/>
      <c r="L657" s="10"/>
      <c r="M657" s="10"/>
      <c r="N657" s="10"/>
      <c r="O657" s="10"/>
      <c r="P657" s="10"/>
      <c r="Q657" s="10"/>
      <c r="R657" s="27"/>
      <c r="S657" s="35">
        <v>56700080643001</v>
      </c>
      <c r="T657" s="464" t="s">
        <v>1151</v>
      </c>
      <c r="U657" s="464" t="s">
        <v>3563</v>
      </c>
    </row>
    <row r="658" spans="2:21" ht="22.5">
      <c r="B658" s="6" t="s">
        <v>1396</v>
      </c>
      <c r="C658" s="7" t="s">
        <v>1397</v>
      </c>
      <c r="D658" s="17" t="s">
        <v>1398</v>
      </c>
      <c r="E658" s="39">
        <v>0</v>
      </c>
      <c r="F658" s="13">
        <v>0.34</v>
      </c>
      <c r="G658" s="39">
        <f>F658-E658</f>
        <v>0.34</v>
      </c>
      <c r="H658" s="27"/>
      <c r="I658" s="41" t="s">
        <v>22</v>
      </c>
      <c r="J658" s="10"/>
      <c r="K658" s="10"/>
      <c r="L658" s="10"/>
      <c r="M658" s="10"/>
      <c r="N658" s="10"/>
      <c r="O658" s="10"/>
      <c r="P658" s="10"/>
      <c r="Q658" s="10"/>
      <c r="R658" s="27"/>
      <c r="S658" s="35">
        <v>56700010368001</v>
      </c>
      <c r="T658" s="464" t="s">
        <v>1151</v>
      </c>
      <c r="U658" s="464" t="s">
        <v>3563</v>
      </c>
    </row>
    <row r="659" spans="2:21" ht="22.5">
      <c r="B659" s="6" t="s">
        <v>1399</v>
      </c>
      <c r="C659" s="7" t="s">
        <v>1400</v>
      </c>
      <c r="D659" s="17" t="s">
        <v>1401</v>
      </c>
      <c r="E659" s="9">
        <v>0</v>
      </c>
      <c r="F659" s="13">
        <v>0.13</v>
      </c>
      <c r="G659" s="9">
        <f t="shared" ref="G659:G664" si="39">F659-E659</f>
        <v>0.13</v>
      </c>
      <c r="H659" s="27"/>
      <c r="I659" s="2" t="s">
        <v>22</v>
      </c>
      <c r="J659" s="10"/>
      <c r="K659" s="10"/>
      <c r="L659" s="2"/>
      <c r="M659" s="10"/>
      <c r="N659" s="10"/>
      <c r="O659" s="10"/>
      <c r="P659" s="10"/>
      <c r="Q659" s="10"/>
      <c r="R659" s="27"/>
      <c r="S659" s="35">
        <v>56700010802002</v>
      </c>
      <c r="T659" s="464" t="s">
        <v>1151</v>
      </c>
      <c r="U659" s="464" t="s">
        <v>3563</v>
      </c>
    </row>
    <row r="660" spans="2:21" ht="22.5">
      <c r="B660" s="6" t="s">
        <v>1402</v>
      </c>
      <c r="C660" s="7" t="s">
        <v>1403</v>
      </c>
      <c r="D660" s="17" t="s">
        <v>1404</v>
      </c>
      <c r="E660" s="9">
        <v>0</v>
      </c>
      <c r="F660" s="13">
        <v>0.36</v>
      </c>
      <c r="G660" s="9">
        <f t="shared" si="39"/>
        <v>0.36</v>
      </c>
      <c r="H660" s="27"/>
      <c r="I660" s="2" t="s">
        <v>22</v>
      </c>
      <c r="J660" s="10"/>
      <c r="K660" s="10"/>
      <c r="L660" s="10"/>
      <c r="M660" s="10"/>
      <c r="N660" s="10"/>
      <c r="O660" s="10"/>
      <c r="P660" s="10"/>
      <c r="Q660" s="10"/>
      <c r="R660" s="27"/>
      <c r="S660" s="35">
        <v>56700010369001</v>
      </c>
      <c r="T660" s="464" t="s">
        <v>1151</v>
      </c>
      <c r="U660" s="464" t="s">
        <v>3563</v>
      </c>
    </row>
    <row r="661" spans="2:21" ht="22.5">
      <c r="B661" s="6" t="s">
        <v>1405</v>
      </c>
      <c r="C661" s="7" t="s">
        <v>1406</v>
      </c>
      <c r="D661" s="17" t="s">
        <v>1407</v>
      </c>
      <c r="E661" s="9">
        <v>0</v>
      </c>
      <c r="F661" s="13">
        <v>0.09</v>
      </c>
      <c r="G661" s="9">
        <f t="shared" si="39"/>
        <v>0.09</v>
      </c>
      <c r="H661" s="27"/>
      <c r="I661" s="2" t="s">
        <v>22</v>
      </c>
      <c r="J661" s="10"/>
      <c r="K661" s="10"/>
      <c r="L661" s="10"/>
      <c r="M661" s="10"/>
      <c r="N661" s="10"/>
      <c r="O661" s="10"/>
      <c r="P661" s="10"/>
      <c r="Q661" s="10"/>
      <c r="R661" s="27"/>
      <c r="S661" s="35">
        <v>56700010406001</v>
      </c>
      <c r="T661" s="464" t="s">
        <v>1151</v>
      </c>
      <c r="U661" s="464" t="s">
        <v>3563</v>
      </c>
    </row>
    <row r="662" spans="2:21" ht="22.5">
      <c r="B662" s="6" t="s">
        <v>1408</v>
      </c>
      <c r="C662" s="7" t="s">
        <v>1409</v>
      </c>
      <c r="D662" s="17" t="s">
        <v>1410</v>
      </c>
      <c r="E662" s="9">
        <v>0</v>
      </c>
      <c r="F662" s="13">
        <v>0.35</v>
      </c>
      <c r="G662" s="9">
        <f t="shared" si="39"/>
        <v>0.35</v>
      </c>
      <c r="H662" s="27"/>
      <c r="I662" s="2" t="s">
        <v>22</v>
      </c>
      <c r="J662" s="10"/>
      <c r="K662" s="10"/>
      <c r="L662" s="10"/>
      <c r="M662" s="10"/>
      <c r="N662" s="10"/>
      <c r="O662" s="10"/>
      <c r="P662" s="10"/>
      <c r="Q662" s="10"/>
      <c r="R662" s="27"/>
      <c r="S662" s="35">
        <v>56700080640001</v>
      </c>
      <c r="T662" s="464" t="s">
        <v>1151</v>
      </c>
      <c r="U662" s="464" t="s">
        <v>3563</v>
      </c>
    </row>
    <row r="663" spans="2:21" ht="22.5">
      <c r="B663" s="6" t="s">
        <v>1411</v>
      </c>
      <c r="C663" s="7" t="s">
        <v>1412</v>
      </c>
      <c r="D663" s="17" t="s">
        <v>1413</v>
      </c>
      <c r="E663" s="9">
        <v>0</v>
      </c>
      <c r="F663" s="13">
        <v>0.15</v>
      </c>
      <c r="G663" s="9">
        <f t="shared" si="39"/>
        <v>0.15</v>
      </c>
      <c r="H663" s="27"/>
      <c r="I663" s="2" t="s">
        <v>22</v>
      </c>
      <c r="J663" s="10"/>
      <c r="K663" s="10"/>
      <c r="L663" s="10"/>
      <c r="M663" s="10"/>
      <c r="N663" s="10"/>
      <c r="O663" s="10"/>
      <c r="P663" s="10"/>
      <c r="Q663" s="10"/>
      <c r="R663" s="27"/>
      <c r="S663" s="35">
        <v>56700080467001</v>
      </c>
      <c r="T663" s="464" t="s">
        <v>1151</v>
      </c>
      <c r="U663" s="464" t="s">
        <v>3563</v>
      </c>
    </row>
    <row r="664" spans="2:21" ht="22.5">
      <c r="B664" s="6" t="s">
        <v>1414</v>
      </c>
      <c r="C664" s="7" t="s">
        <v>1415</v>
      </c>
      <c r="D664" s="17" t="s">
        <v>1416</v>
      </c>
      <c r="E664" s="9">
        <v>0</v>
      </c>
      <c r="F664" s="13">
        <v>0.09</v>
      </c>
      <c r="G664" s="9">
        <f t="shared" si="39"/>
        <v>0.09</v>
      </c>
      <c r="H664" s="27"/>
      <c r="I664" s="2" t="s">
        <v>22</v>
      </c>
      <c r="J664" s="10"/>
      <c r="K664" s="10"/>
      <c r="L664" s="10"/>
      <c r="M664" s="10"/>
      <c r="N664" s="10"/>
      <c r="O664" s="10"/>
      <c r="P664" s="10"/>
      <c r="Q664" s="10"/>
      <c r="R664" s="27"/>
      <c r="S664" s="35">
        <v>56700080466001</v>
      </c>
      <c r="T664" s="464" t="s">
        <v>1151</v>
      </c>
      <c r="U664" s="464" t="s">
        <v>3563</v>
      </c>
    </row>
    <row r="665" spans="2:21" ht="22.5">
      <c r="B665" s="6" t="s">
        <v>1417</v>
      </c>
      <c r="C665" s="7" t="s">
        <v>1418</v>
      </c>
      <c r="D665" s="17" t="s">
        <v>1419</v>
      </c>
      <c r="E665" s="39">
        <v>0</v>
      </c>
      <c r="F665" s="13">
        <v>0.08</v>
      </c>
      <c r="G665" s="39">
        <f>F665-E665</f>
        <v>0.08</v>
      </c>
      <c r="H665" s="27"/>
      <c r="I665" s="41" t="s">
        <v>22</v>
      </c>
      <c r="J665" s="10"/>
      <c r="K665" s="10"/>
      <c r="L665" s="10"/>
      <c r="M665" s="10"/>
      <c r="N665" s="10"/>
      <c r="O665" s="10"/>
      <c r="P665" s="10"/>
      <c r="Q665" s="10"/>
      <c r="R665" s="27"/>
      <c r="S665" s="35">
        <v>56700080465001</v>
      </c>
      <c r="T665" s="464" t="s">
        <v>1151</v>
      </c>
      <c r="U665" s="464" t="s">
        <v>3563</v>
      </c>
    </row>
    <row r="666" spans="2:21" ht="22.5">
      <c r="B666" s="6" t="s">
        <v>1420</v>
      </c>
      <c r="C666" s="7" t="s">
        <v>1421</v>
      </c>
      <c r="D666" s="17" t="s">
        <v>1422</v>
      </c>
      <c r="E666" s="13">
        <v>0</v>
      </c>
      <c r="F666" s="13">
        <v>0.16</v>
      </c>
      <c r="G666" s="13">
        <f>F666-E666</f>
        <v>0.16</v>
      </c>
      <c r="H666" s="27"/>
      <c r="I666" s="3" t="s">
        <v>22</v>
      </c>
      <c r="J666" s="6"/>
      <c r="K666" s="6"/>
      <c r="L666" s="6"/>
      <c r="M666" s="6"/>
      <c r="N666" s="6"/>
      <c r="O666" s="6"/>
      <c r="P666" s="6"/>
      <c r="Q666" s="6"/>
      <c r="R666" s="27"/>
      <c r="S666" s="35">
        <v>56700080464001</v>
      </c>
      <c r="T666" s="464" t="s">
        <v>1151</v>
      </c>
      <c r="U666" s="464" t="s">
        <v>3563</v>
      </c>
    </row>
    <row r="667" spans="2:21" ht="22.5">
      <c r="B667" s="6" t="s">
        <v>1423</v>
      </c>
      <c r="C667" s="7" t="s">
        <v>1424</v>
      </c>
      <c r="D667" s="8" t="s">
        <v>1425</v>
      </c>
      <c r="E667" s="13">
        <v>0</v>
      </c>
      <c r="F667" s="13">
        <v>0.45</v>
      </c>
      <c r="G667" s="13">
        <f>F667-E667</f>
        <v>0.45</v>
      </c>
      <c r="H667" s="27"/>
      <c r="I667" s="3" t="s">
        <v>22</v>
      </c>
      <c r="J667" s="6"/>
      <c r="K667" s="6"/>
      <c r="L667" s="6"/>
      <c r="M667" s="6"/>
      <c r="N667" s="6"/>
      <c r="O667" s="6"/>
      <c r="P667" s="6"/>
      <c r="Q667" s="6"/>
      <c r="R667" s="27"/>
      <c r="S667" s="33">
        <v>56700020084</v>
      </c>
      <c r="T667" s="464" t="s">
        <v>1151</v>
      </c>
      <c r="U667" s="464">
        <v>2025</v>
      </c>
    </row>
    <row r="668" spans="2:21">
      <c r="B668" s="6" t="s">
        <v>1439</v>
      </c>
      <c r="C668" s="32"/>
      <c r="D668" s="138" t="s">
        <v>1426</v>
      </c>
      <c r="E668" s="142">
        <v>0</v>
      </c>
      <c r="F668" s="109">
        <v>0.3</v>
      </c>
      <c r="G668" s="109">
        <f t="shared" ref="G668:G683" si="40">F668-E668</f>
        <v>0.3</v>
      </c>
      <c r="H668" s="105">
        <v>1800</v>
      </c>
      <c r="I668" s="110" t="s">
        <v>32</v>
      </c>
      <c r="J668" s="105"/>
      <c r="K668" s="105"/>
      <c r="L668" s="106"/>
      <c r="M668" s="106"/>
      <c r="N668" s="106"/>
      <c r="O668" s="107"/>
      <c r="P668" s="106"/>
      <c r="Q668" s="108"/>
      <c r="R668" s="105"/>
      <c r="S668" s="154">
        <v>56700040106001</v>
      </c>
      <c r="T668" s="464" t="s">
        <v>1453</v>
      </c>
      <c r="U668" s="464" t="s">
        <v>3563</v>
      </c>
    </row>
    <row r="669" spans="2:21">
      <c r="B669" s="6" t="s">
        <v>1440</v>
      </c>
      <c r="D669" s="145" t="s">
        <v>1427</v>
      </c>
      <c r="E669" s="103">
        <v>0</v>
      </c>
      <c r="F669" s="103">
        <v>0.47</v>
      </c>
      <c r="G669" s="103">
        <f t="shared" si="40"/>
        <v>0.47</v>
      </c>
      <c r="H669" s="111">
        <v>2800</v>
      </c>
      <c r="I669" s="104" t="s">
        <v>32</v>
      </c>
      <c r="J669" s="111"/>
      <c r="K669" s="111"/>
      <c r="L669" s="112"/>
      <c r="M669" s="113"/>
      <c r="N669" s="113"/>
      <c r="O669" s="114"/>
      <c r="P669" s="113"/>
      <c r="Q669" s="115"/>
      <c r="R669" s="111"/>
      <c r="S669" s="153">
        <v>56700040779001</v>
      </c>
      <c r="T669" s="464" t="s">
        <v>1453</v>
      </c>
      <c r="U669" s="464" t="s">
        <v>3563</v>
      </c>
    </row>
    <row r="670" spans="2:21">
      <c r="B670" s="798" t="s">
        <v>1441</v>
      </c>
      <c r="C670" s="151"/>
      <c r="D670" s="828" t="s">
        <v>1428</v>
      </c>
      <c r="E670" s="118">
        <v>0</v>
      </c>
      <c r="F670" s="118">
        <v>0.06</v>
      </c>
      <c r="G670" s="118">
        <f>F670-E670</f>
        <v>0.06</v>
      </c>
      <c r="H670" s="119">
        <v>300</v>
      </c>
      <c r="I670" s="120" t="s">
        <v>32</v>
      </c>
      <c r="J670" s="830"/>
      <c r="K670" s="830"/>
      <c r="L670" s="830"/>
      <c r="M670" s="830"/>
      <c r="N670" s="830"/>
      <c r="O670" s="830"/>
      <c r="P670" s="830"/>
      <c r="Q670" s="830"/>
      <c r="R670" s="803"/>
      <c r="S670" s="809">
        <v>56700040780001</v>
      </c>
      <c r="T670" s="701" t="s">
        <v>1453</v>
      </c>
      <c r="U670" s="701" t="s">
        <v>3563</v>
      </c>
    </row>
    <row r="671" spans="2:21">
      <c r="B671" s="686"/>
      <c r="C671" s="152"/>
      <c r="D671" s="829"/>
      <c r="E671" s="125">
        <v>0.06</v>
      </c>
      <c r="F671" s="125">
        <v>0.37</v>
      </c>
      <c r="G671" s="125">
        <f>F671-E671</f>
        <v>0.31</v>
      </c>
      <c r="H671" s="126">
        <v>1596</v>
      </c>
      <c r="I671" s="127" t="s">
        <v>32</v>
      </c>
      <c r="J671" s="831"/>
      <c r="K671" s="831"/>
      <c r="L671" s="831"/>
      <c r="M671" s="831"/>
      <c r="N671" s="831"/>
      <c r="O671" s="831"/>
      <c r="P671" s="831"/>
      <c r="Q671" s="831"/>
      <c r="R671" s="804"/>
      <c r="S671" s="836"/>
      <c r="T671" s="701"/>
      <c r="U671" s="701"/>
    </row>
    <row r="672" spans="2:21">
      <c r="B672" s="6" t="s">
        <v>1442</v>
      </c>
      <c r="D672" s="145" t="s">
        <v>1429</v>
      </c>
      <c r="E672" s="103">
        <v>0</v>
      </c>
      <c r="F672" s="103">
        <v>0.31</v>
      </c>
      <c r="G672" s="103">
        <f t="shared" si="40"/>
        <v>0.31</v>
      </c>
      <c r="H672" s="111">
        <v>1600</v>
      </c>
      <c r="I672" s="104" t="s">
        <v>32</v>
      </c>
      <c r="J672" s="111"/>
      <c r="K672" s="111"/>
      <c r="L672" s="113"/>
      <c r="M672" s="113"/>
      <c r="N672" s="113"/>
      <c r="O672" s="114"/>
      <c r="P672" s="113"/>
      <c r="Q672" s="115"/>
      <c r="R672" s="111"/>
      <c r="S672" s="153">
        <v>56700040781001</v>
      </c>
      <c r="T672" s="464" t="s">
        <v>1453</v>
      </c>
      <c r="U672" s="464" t="s">
        <v>3563</v>
      </c>
    </row>
    <row r="673" spans="2:21" ht="22.5">
      <c r="B673" s="6" t="s">
        <v>1443</v>
      </c>
      <c r="C673" s="32"/>
      <c r="D673" s="147" t="s">
        <v>1430</v>
      </c>
      <c r="E673" s="103">
        <v>0</v>
      </c>
      <c r="F673" s="103">
        <v>0.31</v>
      </c>
      <c r="G673" s="103">
        <f t="shared" si="40"/>
        <v>0.31</v>
      </c>
      <c r="H673" s="111">
        <v>1600</v>
      </c>
      <c r="I673" s="104" t="s">
        <v>22</v>
      </c>
      <c r="J673" s="111"/>
      <c r="K673" s="111"/>
      <c r="L673" s="112"/>
      <c r="M673" s="113"/>
      <c r="N673" s="113"/>
      <c r="O673" s="114"/>
      <c r="P673" s="113"/>
      <c r="Q673" s="115"/>
      <c r="R673" s="111"/>
      <c r="S673" s="153">
        <v>56700040782001</v>
      </c>
      <c r="T673" s="464" t="s">
        <v>1453</v>
      </c>
      <c r="U673" s="464" t="s">
        <v>3563</v>
      </c>
    </row>
    <row r="674" spans="2:21" ht="22.5">
      <c r="B674" s="6" t="s">
        <v>1444</v>
      </c>
      <c r="D674" s="145" t="s">
        <v>1431</v>
      </c>
      <c r="E674" s="109">
        <v>0</v>
      </c>
      <c r="F674" s="109">
        <v>0.54</v>
      </c>
      <c r="G674" s="109">
        <f t="shared" si="40"/>
        <v>0.54</v>
      </c>
      <c r="H674" s="105">
        <v>1620</v>
      </c>
      <c r="I674" s="110" t="s">
        <v>22</v>
      </c>
      <c r="J674" s="105"/>
      <c r="K674" s="105"/>
      <c r="L674" s="106"/>
      <c r="M674" s="106"/>
      <c r="N674" s="106"/>
      <c r="O674" s="107"/>
      <c r="P674" s="106"/>
      <c r="Q674" s="108"/>
      <c r="R674" s="105"/>
      <c r="S674" s="154">
        <v>56700040942001</v>
      </c>
      <c r="T674" s="464" t="s">
        <v>1453</v>
      </c>
      <c r="U674" s="464" t="s">
        <v>3563</v>
      </c>
    </row>
    <row r="675" spans="2:21" ht="22.5">
      <c r="B675" s="6" t="s">
        <v>1445</v>
      </c>
      <c r="C675" s="32"/>
      <c r="D675" s="147" t="s">
        <v>1432</v>
      </c>
      <c r="E675" s="103">
        <v>0</v>
      </c>
      <c r="F675" s="103">
        <v>0.17</v>
      </c>
      <c r="G675" s="103">
        <f t="shared" si="40"/>
        <v>0.17</v>
      </c>
      <c r="H675" s="111">
        <v>510</v>
      </c>
      <c r="I675" s="104" t="s">
        <v>22</v>
      </c>
      <c r="J675" s="111"/>
      <c r="K675" s="111"/>
      <c r="L675" s="112"/>
      <c r="M675" s="113"/>
      <c r="N675" s="113"/>
      <c r="O675" s="114"/>
      <c r="P675" s="113"/>
      <c r="Q675" s="115"/>
      <c r="R675" s="111"/>
      <c r="S675" s="153">
        <v>56700040925001</v>
      </c>
      <c r="T675" s="464" t="s">
        <v>1453</v>
      </c>
      <c r="U675" s="464" t="s">
        <v>3563</v>
      </c>
    </row>
    <row r="676" spans="2:21" ht="22.5">
      <c r="B676" s="6" t="s">
        <v>1446</v>
      </c>
      <c r="D676" s="145" t="s">
        <v>1433</v>
      </c>
      <c r="E676" s="103">
        <v>0</v>
      </c>
      <c r="F676" s="103">
        <v>0.12</v>
      </c>
      <c r="G676" s="103">
        <f t="shared" si="40"/>
        <v>0.12</v>
      </c>
      <c r="H676" s="111">
        <v>360</v>
      </c>
      <c r="I676" s="104" t="s">
        <v>22</v>
      </c>
      <c r="J676" s="111"/>
      <c r="K676" s="111"/>
      <c r="L676" s="113"/>
      <c r="M676" s="113"/>
      <c r="N676" s="113"/>
      <c r="O676" s="114"/>
      <c r="P676" s="113"/>
      <c r="Q676" s="115"/>
      <c r="R676" s="111"/>
      <c r="S676" s="153">
        <v>56700040977001</v>
      </c>
      <c r="T676" s="464" t="s">
        <v>1453</v>
      </c>
      <c r="U676" s="464" t="s">
        <v>3563</v>
      </c>
    </row>
    <row r="677" spans="2:21" ht="22.5">
      <c r="B677" s="6" t="s">
        <v>1447</v>
      </c>
      <c r="C677" s="32"/>
      <c r="D677" s="147" t="s">
        <v>1434</v>
      </c>
      <c r="E677" s="103">
        <v>0</v>
      </c>
      <c r="F677" s="103">
        <v>0.14000000000000001</v>
      </c>
      <c r="G677" s="103">
        <f>F677-E677</f>
        <v>0.14000000000000001</v>
      </c>
      <c r="H677" s="111">
        <v>420</v>
      </c>
      <c r="I677" s="104" t="s">
        <v>22</v>
      </c>
      <c r="J677" s="111"/>
      <c r="K677" s="111"/>
      <c r="L677" s="112"/>
      <c r="M677" s="113"/>
      <c r="N677" s="113"/>
      <c r="O677" s="114"/>
      <c r="P677" s="113"/>
      <c r="Q677" s="115"/>
      <c r="R677" s="111"/>
      <c r="S677" s="153">
        <v>56700040978001</v>
      </c>
      <c r="T677" s="464" t="s">
        <v>1453</v>
      </c>
      <c r="U677" s="464" t="s">
        <v>3563</v>
      </c>
    </row>
    <row r="678" spans="2:21" ht="22.5">
      <c r="B678" s="6" t="s">
        <v>1448</v>
      </c>
      <c r="D678" s="145" t="s">
        <v>1435</v>
      </c>
      <c r="E678" s="109">
        <v>0</v>
      </c>
      <c r="F678" s="109">
        <v>0.11</v>
      </c>
      <c r="G678" s="109">
        <f>F678-E678</f>
        <v>0.11</v>
      </c>
      <c r="H678" s="105">
        <v>330</v>
      </c>
      <c r="I678" s="110" t="s">
        <v>22</v>
      </c>
      <c r="J678" s="105"/>
      <c r="K678" s="105"/>
      <c r="L678" s="106"/>
      <c r="M678" s="106"/>
      <c r="N678" s="106"/>
      <c r="O678" s="107"/>
      <c r="P678" s="106"/>
      <c r="Q678" s="108"/>
      <c r="R678" s="105"/>
      <c r="S678" s="154">
        <v>56700040979001</v>
      </c>
      <c r="T678" s="464" t="s">
        <v>1453</v>
      </c>
      <c r="U678" s="464" t="s">
        <v>3563</v>
      </c>
    </row>
    <row r="679" spans="2:21" ht="22.5">
      <c r="B679" s="6" t="s">
        <v>1449</v>
      </c>
      <c r="C679" s="32"/>
      <c r="D679" s="147" t="s">
        <v>1436</v>
      </c>
      <c r="E679" s="103">
        <v>0</v>
      </c>
      <c r="F679" s="103">
        <v>0.11</v>
      </c>
      <c r="G679" s="103">
        <f>F679-E679</f>
        <v>0.11</v>
      </c>
      <c r="H679" s="111">
        <v>330</v>
      </c>
      <c r="I679" s="104" t="s">
        <v>22</v>
      </c>
      <c r="J679" s="111"/>
      <c r="K679" s="111"/>
      <c r="L679" s="112"/>
      <c r="M679" s="113"/>
      <c r="N679" s="113"/>
      <c r="O679" s="114"/>
      <c r="P679" s="113"/>
      <c r="Q679" s="115"/>
      <c r="R679" s="111"/>
      <c r="S679" s="153">
        <v>56700040931001</v>
      </c>
      <c r="T679" s="464" t="s">
        <v>1453</v>
      </c>
      <c r="U679" s="464" t="s">
        <v>3563</v>
      </c>
    </row>
    <row r="680" spans="2:21">
      <c r="B680" s="798" t="s">
        <v>1450</v>
      </c>
      <c r="C680" s="151"/>
      <c r="D680" s="828" t="s">
        <v>1437</v>
      </c>
      <c r="E680" s="118">
        <v>0</v>
      </c>
      <c r="F680" s="118">
        <v>0.12</v>
      </c>
      <c r="G680" s="118">
        <f>F680-E680</f>
        <v>0.12</v>
      </c>
      <c r="H680" s="119">
        <v>600</v>
      </c>
      <c r="I680" s="120" t="s">
        <v>32</v>
      </c>
      <c r="J680" s="830"/>
      <c r="K680" s="830"/>
      <c r="L680" s="830"/>
      <c r="M680" s="830"/>
      <c r="N680" s="830"/>
      <c r="O680" s="830"/>
      <c r="P680" s="830"/>
      <c r="Q680" s="830"/>
      <c r="R680" s="803"/>
      <c r="S680" s="809">
        <v>56700040482001</v>
      </c>
      <c r="T680" s="701" t="s">
        <v>1453</v>
      </c>
      <c r="U680" s="701" t="s">
        <v>3563</v>
      </c>
    </row>
    <row r="681" spans="2:21" ht="22.5">
      <c r="B681" s="686"/>
      <c r="C681" s="152"/>
      <c r="D681" s="829"/>
      <c r="E681" s="125">
        <v>0.12</v>
      </c>
      <c r="F681" s="125">
        <v>0.31</v>
      </c>
      <c r="G681" s="125">
        <f>F681-E681</f>
        <v>0.19</v>
      </c>
      <c r="H681" s="126">
        <v>1045</v>
      </c>
      <c r="I681" s="127" t="s">
        <v>22</v>
      </c>
      <c r="J681" s="831"/>
      <c r="K681" s="831"/>
      <c r="L681" s="831"/>
      <c r="M681" s="831"/>
      <c r="N681" s="831"/>
      <c r="O681" s="831"/>
      <c r="P681" s="831"/>
      <c r="Q681" s="831"/>
      <c r="R681" s="804"/>
      <c r="S681" s="836"/>
      <c r="T681" s="701"/>
      <c r="U681" s="701"/>
    </row>
    <row r="682" spans="2:21">
      <c r="B682" s="6" t="s">
        <v>1451</v>
      </c>
      <c r="D682" s="145" t="s">
        <v>928</v>
      </c>
      <c r="E682" s="103">
        <v>0</v>
      </c>
      <c r="F682" s="103">
        <v>0.14099999999999999</v>
      </c>
      <c r="G682" s="103">
        <f t="shared" si="40"/>
        <v>0.14099999999999999</v>
      </c>
      <c r="H682" s="111">
        <v>423</v>
      </c>
      <c r="I682" s="104" t="s">
        <v>32</v>
      </c>
      <c r="J682" s="111"/>
      <c r="K682" s="111"/>
      <c r="L682" s="112"/>
      <c r="M682" s="113"/>
      <c r="N682" s="113"/>
      <c r="O682" s="114"/>
      <c r="P682" s="113"/>
      <c r="Q682" s="115"/>
      <c r="R682" s="111"/>
      <c r="S682" s="153">
        <v>56700040235003</v>
      </c>
      <c r="T682" s="464" t="s">
        <v>1453</v>
      </c>
      <c r="U682" s="464" t="s">
        <v>3563</v>
      </c>
    </row>
    <row r="683" spans="2:21">
      <c r="B683" s="6" t="s">
        <v>1452</v>
      </c>
      <c r="C683" s="151"/>
      <c r="D683" s="159" t="s">
        <v>1438</v>
      </c>
      <c r="E683" s="103">
        <v>0</v>
      </c>
      <c r="F683" s="103">
        <v>0.12</v>
      </c>
      <c r="G683" s="103">
        <f t="shared" si="40"/>
        <v>0.12</v>
      </c>
      <c r="H683" s="111">
        <v>360</v>
      </c>
      <c r="I683" s="104" t="s">
        <v>32</v>
      </c>
      <c r="J683" s="111"/>
      <c r="K683" s="111"/>
      <c r="L683" s="113"/>
      <c r="M683" s="113"/>
      <c r="N683" s="113"/>
      <c r="O683" s="114"/>
      <c r="P683" s="113"/>
      <c r="Q683" s="115"/>
      <c r="R683" s="111"/>
      <c r="S683" s="153">
        <v>56700040107001</v>
      </c>
      <c r="T683" s="464" t="s">
        <v>1453</v>
      </c>
      <c r="U683" s="464" t="s">
        <v>3563</v>
      </c>
    </row>
    <row r="684" spans="2:21" ht="22.5">
      <c r="B684" s="16" t="s">
        <v>1456</v>
      </c>
      <c r="C684" s="92"/>
      <c r="D684" s="138" t="s">
        <v>1454</v>
      </c>
      <c r="E684" s="142">
        <v>0</v>
      </c>
      <c r="F684" s="109">
        <v>0.34</v>
      </c>
      <c r="G684" s="109">
        <f t="shared" ref="G684:G691" si="41">F684-E684</f>
        <v>0.34</v>
      </c>
      <c r="H684" s="105">
        <v>1360</v>
      </c>
      <c r="I684" s="110" t="s">
        <v>22</v>
      </c>
      <c r="J684" s="105"/>
      <c r="K684" s="105"/>
      <c r="L684" s="106"/>
      <c r="M684" s="106"/>
      <c r="N684" s="106"/>
      <c r="O684" s="107"/>
      <c r="P684" s="106"/>
      <c r="Q684" s="108"/>
      <c r="R684" s="105"/>
      <c r="S684" s="154">
        <v>56700050259001</v>
      </c>
      <c r="T684" s="464" t="s">
        <v>1459</v>
      </c>
      <c r="U684" s="464" t="s">
        <v>3563</v>
      </c>
    </row>
    <row r="685" spans="2:21">
      <c r="B685" s="834" t="s">
        <v>1457</v>
      </c>
      <c r="C685" s="93"/>
      <c r="D685" s="807" t="s">
        <v>1455</v>
      </c>
      <c r="E685" s="166">
        <v>0</v>
      </c>
      <c r="F685" s="160">
        <v>0.18</v>
      </c>
      <c r="G685" s="160">
        <f t="shared" si="41"/>
        <v>0.18</v>
      </c>
      <c r="H685" s="161">
        <v>540</v>
      </c>
      <c r="I685" s="162" t="s">
        <v>32</v>
      </c>
      <c r="J685" s="830"/>
      <c r="K685" s="830"/>
      <c r="L685" s="830"/>
      <c r="M685" s="830"/>
      <c r="N685" s="830"/>
      <c r="O685" s="830"/>
      <c r="P685" s="830"/>
      <c r="Q685" s="830"/>
      <c r="R685" s="832"/>
      <c r="S685" s="809">
        <v>56700050237002</v>
      </c>
      <c r="T685" s="701" t="s">
        <v>1459</v>
      </c>
      <c r="U685" s="701" t="s">
        <v>3563</v>
      </c>
    </row>
    <row r="686" spans="2:21" ht="22.5">
      <c r="B686" s="835"/>
      <c r="C686" s="95"/>
      <c r="D686" s="808"/>
      <c r="E686" s="167">
        <v>0.18</v>
      </c>
      <c r="F686" s="163">
        <v>0.49399999999999999</v>
      </c>
      <c r="G686" s="163">
        <f t="shared" si="41"/>
        <v>0.314</v>
      </c>
      <c r="H686" s="164">
        <v>1099</v>
      </c>
      <c r="I686" s="165" t="s">
        <v>22</v>
      </c>
      <c r="J686" s="831"/>
      <c r="K686" s="831"/>
      <c r="L686" s="831"/>
      <c r="M686" s="831"/>
      <c r="N686" s="831"/>
      <c r="O686" s="831"/>
      <c r="P686" s="831"/>
      <c r="Q686" s="831"/>
      <c r="R686" s="833"/>
      <c r="S686" s="810"/>
      <c r="T686" s="701"/>
      <c r="U686" s="701"/>
    </row>
    <row r="687" spans="2:21">
      <c r="B687" s="6" t="s">
        <v>1458</v>
      </c>
      <c r="C687" s="151"/>
      <c r="D687" s="140" t="s">
        <v>1141</v>
      </c>
      <c r="E687" s="141">
        <v>0</v>
      </c>
      <c r="F687" s="103">
        <v>0.06</v>
      </c>
      <c r="G687" s="103">
        <f t="shared" si="41"/>
        <v>0.06</v>
      </c>
      <c r="H687" s="111">
        <v>360</v>
      </c>
      <c r="I687" s="104" t="s">
        <v>32</v>
      </c>
      <c r="J687" s="111"/>
      <c r="K687" s="111"/>
      <c r="L687" s="113"/>
      <c r="M687" s="113"/>
      <c r="N687" s="113"/>
      <c r="O687" s="114"/>
      <c r="P687" s="113"/>
      <c r="Q687" s="115"/>
      <c r="R687" s="111"/>
      <c r="S687" s="153">
        <v>56700050188012</v>
      </c>
      <c r="T687" s="464" t="s">
        <v>1459</v>
      </c>
      <c r="U687" s="464" t="s">
        <v>3563</v>
      </c>
    </row>
    <row r="688" spans="2:21">
      <c r="B688" s="6" t="s">
        <v>1464</v>
      </c>
      <c r="C688" s="92"/>
      <c r="D688" s="138" t="s">
        <v>1460</v>
      </c>
      <c r="E688" s="109">
        <v>0</v>
      </c>
      <c r="F688" s="109">
        <v>0.115</v>
      </c>
      <c r="G688" s="109">
        <f t="shared" si="41"/>
        <v>0.115</v>
      </c>
      <c r="H688" s="105">
        <v>690</v>
      </c>
      <c r="I688" s="110" t="s">
        <v>32</v>
      </c>
      <c r="J688" s="105"/>
      <c r="K688" s="105"/>
      <c r="L688" s="106"/>
      <c r="M688" s="106"/>
      <c r="N688" s="106"/>
      <c r="O688" s="107"/>
      <c r="P688" s="106"/>
      <c r="Q688" s="108"/>
      <c r="R688" s="105"/>
      <c r="S688" s="154">
        <v>56700040274001</v>
      </c>
      <c r="T688" s="464" t="s">
        <v>1468</v>
      </c>
      <c r="U688" s="464" t="s">
        <v>3563</v>
      </c>
    </row>
    <row r="689" spans="1:21">
      <c r="B689" s="6" t="s">
        <v>1465</v>
      </c>
      <c r="D689" s="139" t="s">
        <v>1461</v>
      </c>
      <c r="E689" s="103">
        <v>0</v>
      </c>
      <c r="F689" s="103">
        <v>0.08</v>
      </c>
      <c r="G689" s="103">
        <f t="shared" si="41"/>
        <v>0.08</v>
      </c>
      <c r="H689" s="111">
        <v>404</v>
      </c>
      <c r="I689" s="104" t="s">
        <v>32</v>
      </c>
      <c r="J689" s="111"/>
      <c r="K689" s="111"/>
      <c r="L689" s="112"/>
      <c r="M689" s="113"/>
      <c r="N689" s="113"/>
      <c r="O689" s="114"/>
      <c r="P689" s="113"/>
      <c r="Q689" s="115"/>
      <c r="R689" s="111"/>
      <c r="S689" s="153">
        <v>56700040719002</v>
      </c>
      <c r="T689" s="464" t="s">
        <v>1468</v>
      </c>
      <c r="U689" s="464" t="s">
        <v>3563</v>
      </c>
    </row>
    <row r="690" spans="1:21" ht="22.5">
      <c r="B690" s="6" t="s">
        <v>1466</v>
      </c>
      <c r="C690" s="92"/>
      <c r="D690" s="138" t="s">
        <v>1462</v>
      </c>
      <c r="E690" s="103">
        <v>0</v>
      </c>
      <c r="F690" s="103">
        <v>0.49</v>
      </c>
      <c r="G690" s="103">
        <f t="shared" si="41"/>
        <v>0.49</v>
      </c>
      <c r="H690" s="111">
        <v>2490</v>
      </c>
      <c r="I690" s="104" t="s">
        <v>22</v>
      </c>
      <c r="J690" s="111"/>
      <c r="K690" s="111"/>
      <c r="L690" s="113"/>
      <c r="M690" s="113"/>
      <c r="N690" s="113"/>
      <c r="O690" s="114"/>
      <c r="P690" s="113"/>
      <c r="Q690" s="115"/>
      <c r="R690" s="111"/>
      <c r="S690" s="153">
        <v>56700040604008</v>
      </c>
      <c r="T690" s="464" t="s">
        <v>1468</v>
      </c>
      <c r="U690" s="464" t="s">
        <v>3563</v>
      </c>
    </row>
    <row r="691" spans="1:21">
      <c r="B691" s="6" t="s">
        <v>1467</v>
      </c>
      <c r="C691" s="92"/>
      <c r="D691" s="138" t="s">
        <v>1463</v>
      </c>
      <c r="E691" s="103">
        <v>0</v>
      </c>
      <c r="F691" s="103">
        <v>0.189</v>
      </c>
      <c r="G691" s="103">
        <f t="shared" si="41"/>
        <v>0.189</v>
      </c>
      <c r="H691" s="111">
        <v>825</v>
      </c>
      <c r="I691" s="104" t="s">
        <v>32</v>
      </c>
      <c r="J691" s="111"/>
      <c r="K691" s="111"/>
      <c r="L691" s="112"/>
      <c r="M691" s="113"/>
      <c r="N691" s="113"/>
      <c r="O691" s="114"/>
      <c r="P691" s="113"/>
      <c r="Q691" s="115"/>
      <c r="R691" s="111"/>
      <c r="S691" s="153">
        <v>56700040319001</v>
      </c>
      <c r="T691" s="464" t="s">
        <v>1468</v>
      </c>
      <c r="U691" s="464" t="s">
        <v>3563</v>
      </c>
    </row>
    <row r="693" spans="1:21">
      <c r="A693" s="61"/>
      <c r="B693" s="748" t="s">
        <v>1469</v>
      </c>
      <c r="C693" s="746"/>
      <c r="D693" s="746"/>
      <c r="E693" s="746"/>
      <c r="F693" s="746"/>
      <c r="G693" s="59">
        <f>SUM(G564:G691)</f>
        <v>94.429000000000016</v>
      </c>
      <c r="L693" s="63" t="s">
        <v>141</v>
      </c>
      <c r="M693" s="64">
        <f>SUM(M564:M691)</f>
        <v>0</v>
      </c>
      <c r="N693" s="64">
        <f>SUM(N564:N691)</f>
        <v>0</v>
      </c>
      <c r="P693" s="63" t="s">
        <v>142</v>
      </c>
      <c r="Q693" s="64">
        <f>SUM(Q564:Q691)</f>
        <v>0</v>
      </c>
      <c r="R693" s="64">
        <f>SUM(R564:R691)</f>
        <v>0</v>
      </c>
    </row>
    <row r="694" spans="1:21">
      <c r="A694" s="62"/>
      <c r="B694" s="745" t="s">
        <v>138</v>
      </c>
      <c r="C694" s="746"/>
      <c r="D694" s="746"/>
      <c r="E694" s="746"/>
      <c r="F694" s="746"/>
      <c r="G694" s="60">
        <f>SUMIF(I564:I691,"melnais",G564:G691)</f>
        <v>5.8449999999999989</v>
      </c>
    </row>
    <row r="695" spans="1:21">
      <c r="A695" s="62"/>
      <c r="B695" s="745" t="s">
        <v>139</v>
      </c>
      <c r="C695" s="746"/>
      <c r="D695" s="746"/>
      <c r="E695" s="746"/>
      <c r="F695" s="746"/>
      <c r="G695" s="60">
        <f>SUMIF(I564:I691,"grants (šķembas)",G564:G691)</f>
        <v>60.704000000000022</v>
      </c>
    </row>
    <row r="696" spans="1:21">
      <c r="A696" s="62"/>
      <c r="B696" s="745" t="s">
        <v>140</v>
      </c>
      <c r="C696" s="746"/>
      <c r="D696" s="746"/>
      <c r="E696" s="746"/>
      <c r="F696" s="746"/>
      <c r="G696" s="60">
        <f>SUMIF(I564:I691,"bruģis",G564:G691)</f>
        <v>0</v>
      </c>
    </row>
    <row r="697" spans="1:21">
      <c r="A697" s="62"/>
      <c r="B697" s="745" t="s">
        <v>42</v>
      </c>
      <c r="C697" s="746"/>
      <c r="D697" s="746"/>
      <c r="E697" s="746"/>
      <c r="F697" s="746"/>
      <c r="G697" s="60">
        <f>SUMIF(I564:I691,"bez seguma",G564:G691)</f>
        <v>27.88</v>
      </c>
    </row>
    <row r="699" spans="1:21">
      <c r="B699" s="72" t="s">
        <v>1470</v>
      </c>
    </row>
    <row r="700" spans="1:21" ht="15" customHeight="1">
      <c r="B700" s="693" t="s">
        <v>0</v>
      </c>
      <c r="C700" s="693" t="s">
        <v>1</v>
      </c>
      <c r="D700" s="693"/>
      <c r="E700" s="747" t="s">
        <v>2</v>
      </c>
      <c r="F700" s="747"/>
      <c r="G700" s="747"/>
      <c r="H700" s="747"/>
      <c r="I700" s="747"/>
      <c r="J700" s="747"/>
      <c r="K700" s="747"/>
      <c r="L700" s="747"/>
      <c r="M700" s="747"/>
      <c r="N700" s="747"/>
      <c r="O700" s="747"/>
      <c r="P700" s="747"/>
      <c r="Q700" s="747"/>
      <c r="R700" s="747"/>
      <c r="S700" s="693" t="s">
        <v>3</v>
      </c>
      <c r="T700" s="685" t="s">
        <v>124</v>
      </c>
      <c r="U700" s="693" t="s">
        <v>3562</v>
      </c>
    </row>
    <row r="701" spans="1:21">
      <c r="B701" s="693"/>
      <c r="C701" s="693"/>
      <c r="D701" s="693"/>
      <c r="E701" s="693" t="s">
        <v>4</v>
      </c>
      <c r="F701" s="693"/>
      <c r="G701" s="693"/>
      <c r="H701" s="693"/>
      <c r="I701" s="693"/>
      <c r="J701" s="693" t="s">
        <v>5</v>
      </c>
      <c r="K701" s="693"/>
      <c r="L701" s="693"/>
      <c r="M701" s="693"/>
      <c r="N701" s="693"/>
      <c r="O701" s="693"/>
      <c r="P701" s="693"/>
      <c r="Q701" s="693" t="s">
        <v>55</v>
      </c>
      <c r="R701" s="703"/>
      <c r="S701" s="703"/>
      <c r="T701" s="697"/>
      <c r="U701" s="694"/>
    </row>
    <row r="702" spans="1:21">
      <c r="B702" s="693"/>
      <c r="C702" s="693"/>
      <c r="D702" s="693"/>
      <c r="E702" s="693" t="s">
        <v>6</v>
      </c>
      <c r="F702" s="693"/>
      <c r="G702" s="693" t="s">
        <v>7</v>
      </c>
      <c r="H702" s="693" t="s">
        <v>12</v>
      </c>
      <c r="I702" s="693" t="s">
        <v>8</v>
      </c>
      <c r="J702" s="693" t="s">
        <v>9</v>
      </c>
      <c r="K702" s="693" t="s">
        <v>10</v>
      </c>
      <c r="L702" s="693"/>
      <c r="M702" s="693" t="s">
        <v>11</v>
      </c>
      <c r="N702" s="693" t="s">
        <v>12</v>
      </c>
      <c r="O702" s="693" t="s">
        <v>13</v>
      </c>
      <c r="P702" s="755" t="s">
        <v>14</v>
      </c>
      <c r="Q702" s="693" t="s">
        <v>56</v>
      </c>
      <c r="R702" s="693" t="s">
        <v>11</v>
      </c>
      <c r="S702" s="693" t="s">
        <v>57</v>
      </c>
      <c r="T702" s="697"/>
      <c r="U702" s="694"/>
    </row>
    <row r="703" spans="1:21" ht="58.5" customHeight="1">
      <c r="B703" s="693"/>
      <c r="C703" s="693"/>
      <c r="D703" s="693"/>
      <c r="E703" s="3" t="s">
        <v>15</v>
      </c>
      <c r="F703" s="3" t="s">
        <v>16</v>
      </c>
      <c r="G703" s="693"/>
      <c r="H703" s="693"/>
      <c r="I703" s="693"/>
      <c r="J703" s="693"/>
      <c r="K703" s="3" t="s">
        <v>17</v>
      </c>
      <c r="L703" s="3" t="s">
        <v>18</v>
      </c>
      <c r="M703" s="693"/>
      <c r="N703" s="693"/>
      <c r="O703" s="693"/>
      <c r="P703" s="755"/>
      <c r="Q703" s="703"/>
      <c r="R703" s="703"/>
      <c r="S703" s="693"/>
      <c r="T703" s="680"/>
      <c r="U703" s="694"/>
    </row>
    <row r="704" spans="1:21">
      <c r="B704" s="5">
        <v>1</v>
      </c>
      <c r="C704" s="742">
        <v>2</v>
      </c>
      <c r="D704" s="742"/>
      <c r="E704" s="5">
        <v>3</v>
      </c>
      <c r="F704" s="5">
        <v>4</v>
      </c>
      <c r="G704" s="5">
        <v>5</v>
      </c>
      <c r="H704" s="5">
        <v>6</v>
      </c>
      <c r="I704" s="5">
        <v>7</v>
      </c>
      <c r="J704" s="5">
        <v>8</v>
      </c>
      <c r="K704" s="5">
        <v>9</v>
      </c>
      <c r="L704" s="5">
        <v>10</v>
      </c>
      <c r="M704" s="5">
        <v>11</v>
      </c>
      <c r="N704" s="5">
        <v>12</v>
      </c>
      <c r="O704" s="5">
        <v>13</v>
      </c>
      <c r="P704" s="5">
        <v>14</v>
      </c>
      <c r="Q704" s="5">
        <v>15</v>
      </c>
      <c r="R704" s="5">
        <v>16</v>
      </c>
      <c r="S704" s="5">
        <v>17</v>
      </c>
      <c r="T704" s="5">
        <v>18</v>
      </c>
      <c r="U704" s="5">
        <v>19</v>
      </c>
    </row>
    <row r="705" spans="2:21">
      <c r="B705" s="685" t="s">
        <v>1477</v>
      </c>
      <c r="C705" s="756" t="s">
        <v>1478</v>
      </c>
      <c r="D705" s="816" t="s">
        <v>1479</v>
      </c>
      <c r="E705" s="760">
        <v>0</v>
      </c>
      <c r="F705" s="760">
        <v>2.82</v>
      </c>
      <c r="G705" s="760">
        <f>F705-E705</f>
        <v>2.82</v>
      </c>
      <c r="I705" s="685" t="s">
        <v>22</v>
      </c>
      <c r="J705" s="700"/>
      <c r="K705" s="700"/>
      <c r="L705" s="700"/>
      <c r="M705" s="700"/>
      <c r="N705" s="700"/>
      <c r="O705" s="700"/>
      <c r="P705" s="700"/>
      <c r="Q705" s="700"/>
      <c r="R705" s="700"/>
      <c r="S705" s="168">
        <v>56940070207001</v>
      </c>
      <c r="T705" s="692" t="s">
        <v>1470</v>
      </c>
      <c r="U705" s="692" t="s">
        <v>3563</v>
      </c>
    </row>
    <row r="706" spans="2:21">
      <c r="B706" s="686"/>
      <c r="C706" s="758"/>
      <c r="D706" s="817"/>
      <c r="E706" s="822"/>
      <c r="F706" s="822"/>
      <c r="G706" s="822"/>
      <c r="I706" s="772"/>
      <c r="J706" s="684"/>
      <c r="K706" s="684"/>
      <c r="L706" s="684"/>
      <c r="M706" s="684"/>
      <c r="N706" s="684"/>
      <c r="O706" s="684"/>
      <c r="P706" s="684"/>
      <c r="Q706" s="684"/>
      <c r="R706" s="684"/>
      <c r="S706" s="101">
        <v>56940080240001</v>
      </c>
      <c r="T706" s="686"/>
      <c r="U706" s="686"/>
    </row>
    <row r="707" spans="2:21" ht="22.5">
      <c r="B707" s="7" t="s">
        <v>1480</v>
      </c>
      <c r="C707" s="7" t="s">
        <v>1481</v>
      </c>
      <c r="D707" s="137" t="s">
        <v>1482</v>
      </c>
      <c r="E707" s="9">
        <v>0</v>
      </c>
      <c r="F707" s="39">
        <v>2.65</v>
      </c>
      <c r="G707" s="9">
        <f t="shared" ref="G707:G724" si="42">F707-E707</f>
        <v>2.65</v>
      </c>
      <c r="H707" s="27"/>
      <c r="I707" s="2" t="s">
        <v>22</v>
      </c>
      <c r="J707" s="10"/>
      <c r="K707" s="10"/>
      <c r="L707" s="10"/>
      <c r="M707" s="10"/>
      <c r="N707" s="10"/>
      <c r="O707" s="10"/>
      <c r="P707" s="10"/>
      <c r="Q707" s="10"/>
      <c r="R707" s="10"/>
      <c r="S707" s="35">
        <v>56940080183001</v>
      </c>
      <c r="T707" s="464" t="s">
        <v>1470</v>
      </c>
      <c r="U707" s="464" t="s">
        <v>3563</v>
      </c>
    </row>
    <row r="708" spans="2:21" ht="22.5">
      <c r="B708" s="7" t="s">
        <v>1483</v>
      </c>
      <c r="C708" s="7" t="s">
        <v>1484</v>
      </c>
      <c r="D708" s="137" t="s">
        <v>1485</v>
      </c>
      <c r="E708" s="9">
        <v>0</v>
      </c>
      <c r="F708" s="39">
        <v>1.69</v>
      </c>
      <c r="G708" s="9">
        <f t="shared" si="42"/>
        <v>1.69</v>
      </c>
      <c r="H708" s="27"/>
      <c r="I708" s="2" t="s">
        <v>22</v>
      </c>
      <c r="J708" s="10"/>
      <c r="K708" s="10"/>
      <c r="L708" s="2"/>
      <c r="M708" s="10"/>
      <c r="N708" s="10"/>
      <c r="O708" s="10"/>
      <c r="P708" s="10"/>
      <c r="Q708" s="10"/>
      <c r="R708" s="10"/>
      <c r="S708" s="35">
        <v>56940080234001</v>
      </c>
      <c r="T708" s="464" t="s">
        <v>1470</v>
      </c>
      <c r="U708" s="464" t="s">
        <v>3563</v>
      </c>
    </row>
    <row r="709" spans="2:21" ht="22.5">
      <c r="B709" s="7" t="s">
        <v>1486</v>
      </c>
      <c r="C709" s="7" t="s">
        <v>1487</v>
      </c>
      <c r="D709" s="137" t="s">
        <v>1488</v>
      </c>
      <c r="E709" s="9">
        <v>0</v>
      </c>
      <c r="F709" s="39">
        <v>4.8</v>
      </c>
      <c r="G709" s="9">
        <f t="shared" si="42"/>
        <v>4.8</v>
      </c>
      <c r="H709" s="27"/>
      <c r="I709" s="2" t="s">
        <v>22</v>
      </c>
      <c r="J709" s="10"/>
      <c r="K709" s="10"/>
      <c r="L709" s="10"/>
      <c r="M709" s="10"/>
      <c r="N709" s="10"/>
      <c r="O709" s="10"/>
      <c r="P709" s="10"/>
      <c r="Q709" s="10"/>
      <c r="R709" s="10"/>
      <c r="S709" s="35">
        <v>56940100259001</v>
      </c>
      <c r="T709" s="464" t="s">
        <v>1470</v>
      </c>
      <c r="U709" s="464" t="s">
        <v>3563</v>
      </c>
    </row>
    <row r="710" spans="2:21" ht="22.5">
      <c r="B710" s="7" t="s">
        <v>1489</v>
      </c>
      <c r="C710" s="7" t="s">
        <v>1490</v>
      </c>
      <c r="D710" s="137" t="s">
        <v>1491</v>
      </c>
      <c r="E710" s="9">
        <v>0</v>
      </c>
      <c r="F710" s="39">
        <v>1.25</v>
      </c>
      <c r="G710" s="9">
        <f t="shared" si="42"/>
        <v>1.25</v>
      </c>
      <c r="H710" s="27"/>
      <c r="I710" s="2" t="s">
        <v>22</v>
      </c>
      <c r="J710" s="10"/>
      <c r="K710" s="10"/>
      <c r="L710" s="10"/>
      <c r="M710" s="10"/>
      <c r="N710" s="10"/>
      <c r="O710" s="10"/>
      <c r="P710" s="10"/>
      <c r="Q710" s="10"/>
      <c r="R710" s="10"/>
      <c r="S710" s="35">
        <v>56940100254001</v>
      </c>
      <c r="T710" s="464" t="s">
        <v>1470</v>
      </c>
      <c r="U710" s="464" t="s">
        <v>3563</v>
      </c>
    </row>
    <row r="711" spans="2:21" ht="22.5">
      <c r="B711" s="7" t="s">
        <v>1492</v>
      </c>
      <c r="C711" s="7" t="s">
        <v>1493</v>
      </c>
      <c r="D711" s="137" t="s">
        <v>1494</v>
      </c>
      <c r="E711" s="9">
        <v>0</v>
      </c>
      <c r="F711" s="39">
        <v>3.86</v>
      </c>
      <c r="G711" s="9">
        <f t="shared" si="42"/>
        <v>3.86</v>
      </c>
      <c r="H711" s="27"/>
      <c r="I711" s="2" t="s">
        <v>22</v>
      </c>
      <c r="J711" s="3" t="s">
        <v>3579</v>
      </c>
      <c r="K711" s="6">
        <v>3.47</v>
      </c>
      <c r="L711" s="51" t="s">
        <v>1534</v>
      </c>
      <c r="M711" s="169">
        <v>18</v>
      </c>
      <c r="N711" s="150">
        <v>124</v>
      </c>
      <c r="O711" s="10"/>
      <c r="P711" s="10" t="s">
        <v>253</v>
      </c>
      <c r="Q711" s="10"/>
      <c r="R711" s="10"/>
      <c r="S711" s="35">
        <v>56940050296001</v>
      </c>
      <c r="T711" s="464" t="s">
        <v>1470</v>
      </c>
      <c r="U711" s="464" t="s">
        <v>3563</v>
      </c>
    </row>
    <row r="712" spans="2:21" ht="22.5">
      <c r="B712" s="7" t="s">
        <v>1495</v>
      </c>
      <c r="C712" s="7" t="s">
        <v>1496</v>
      </c>
      <c r="D712" s="137" t="s">
        <v>1497</v>
      </c>
      <c r="E712" s="9">
        <v>0</v>
      </c>
      <c r="F712" s="39">
        <v>2.7</v>
      </c>
      <c r="G712" s="9">
        <f t="shared" si="42"/>
        <v>2.7</v>
      </c>
      <c r="H712" s="27"/>
      <c r="I712" s="2" t="s">
        <v>22</v>
      </c>
      <c r="J712" s="10"/>
      <c r="K712" s="10"/>
      <c r="L712" s="10"/>
      <c r="M712" s="10"/>
      <c r="N712" s="10"/>
      <c r="O712" s="10"/>
      <c r="P712" s="10"/>
      <c r="Q712" s="10"/>
      <c r="R712" s="10"/>
      <c r="S712" s="35">
        <v>56940050299001</v>
      </c>
      <c r="T712" s="464" t="s">
        <v>1470</v>
      </c>
      <c r="U712" s="464" t="s">
        <v>3563</v>
      </c>
    </row>
    <row r="713" spans="2:21" ht="22.5">
      <c r="B713" s="7" t="s">
        <v>1498</v>
      </c>
      <c r="C713" s="7" t="s">
        <v>1499</v>
      </c>
      <c r="D713" s="137" t="s">
        <v>1500</v>
      </c>
      <c r="E713" s="9">
        <v>0</v>
      </c>
      <c r="F713" s="39">
        <v>4.97</v>
      </c>
      <c r="G713" s="9">
        <f t="shared" si="42"/>
        <v>4.97</v>
      </c>
      <c r="H713" s="27"/>
      <c r="I713" s="2" t="s">
        <v>22</v>
      </c>
      <c r="J713" s="10"/>
      <c r="K713" s="10"/>
      <c r="L713" s="10"/>
      <c r="M713" s="10"/>
      <c r="N713" s="10"/>
      <c r="O713" s="10"/>
      <c r="P713" s="10"/>
      <c r="Q713" s="10"/>
      <c r="R713" s="10"/>
      <c r="S713" s="35">
        <v>56940030297001</v>
      </c>
      <c r="T713" s="464" t="s">
        <v>1470</v>
      </c>
      <c r="U713" s="464" t="s">
        <v>3563</v>
      </c>
    </row>
    <row r="714" spans="2:21" ht="22.5">
      <c r="B714" s="7" t="s">
        <v>1501</v>
      </c>
      <c r="C714" s="7" t="s">
        <v>1502</v>
      </c>
      <c r="D714" s="137" t="s">
        <v>1503</v>
      </c>
      <c r="E714" s="9">
        <v>0</v>
      </c>
      <c r="F714" s="39">
        <v>1.89</v>
      </c>
      <c r="G714" s="9">
        <f t="shared" si="42"/>
        <v>1.89</v>
      </c>
      <c r="H714" s="27"/>
      <c r="I714" s="2" t="s">
        <v>22</v>
      </c>
      <c r="J714" s="10"/>
      <c r="K714" s="10"/>
      <c r="L714" s="2"/>
      <c r="M714" s="10"/>
      <c r="N714" s="10"/>
      <c r="O714" s="10"/>
      <c r="P714" s="10"/>
      <c r="Q714" s="10"/>
      <c r="R714" s="10"/>
      <c r="S714" s="35">
        <v>56940100256001</v>
      </c>
      <c r="T714" s="464" t="s">
        <v>1470</v>
      </c>
      <c r="U714" s="464" t="s">
        <v>3563</v>
      </c>
    </row>
    <row r="715" spans="2:21" ht="22.5">
      <c r="B715" s="7" t="s">
        <v>1504</v>
      </c>
      <c r="C715" s="7" t="s">
        <v>1505</v>
      </c>
      <c r="D715" s="137" t="s">
        <v>1506</v>
      </c>
      <c r="E715" s="9">
        <v>0</v>
      </c>
      <c r="F715" s="39">
        <v>1.36</v>
      </c>
      <c r="G715" s="9">
        <f t="shared" si="42"/>
        <v>1.36</v>
      </c>
      <c r="H715" s="27"/>
      <c r="I715" s="2" t="s">
        <v>22</v>
      </c>
      <c r="J715" s="10"/>
      <c r="K715" s="10"/>
      <c r="L715" s="2"/>
      <c r="M715" s="10"/>
      <c r="N715" s="10"/>
      <c r="O715" s="10"/>
      <c r="P715" s="10"/>
      <c r="Q715" s="10"/>
      <c r="R715" s="10"/>
      <c r="S715" s="35">
        <v>56940070205001</v>
      </c>
      <c r="T715" s="464" t="s">
        <v>1470</v>
      </c>
      <c r="U715" s="464" t="s">
        <v>3563</v>
      </c>
    </row>
    <row r="716" spans="2:21" ht="22.5">
      <c r="B716" s="7" t="s">
        <v>1507</v>
      </c>
      <c r="C716" s="7" t="s">
        <v>1508</v>
      </c>
      <c r="D716" s="137" t="s">
        <v>1509</v>
      </c>
      <c r="E716" s="9">
        <v>0</v>
      </c>
      <c r="F716" s="39">
        <v>1.76</v>
      </c>
      <c r="G716" s="9">
        <f t="shared" si="42"/>
        <v>1.76</v>
      </c>
      <c r="H716" s="27"/>
      <c r="I716" s="2" t="s">
        <v>22</v>
      </c>
      <c r="J716" s="10"/>
      <c r="K716" s="10"/>
      <c r="L716" s="10"/>
      <c r="M716" s="10"/>
      <c r="N716" s="10"/>
      <c r="O716" s="10"/>
      <c r="P716" s="10"/>
      <c r="Q716" s="10"/>
      <c r="R716" s="10"/>
      <c r="S716" s="35">
        <v>56940100257002</v>
      </c>
      <c r="T716" s="464" t="s">
        <v>1470</v>
      </c>
      <c r="U716" s="464" t="s">
        <v>3563</v>
      </c>
    </row>
    <row r="717" spans="2:21" ht="22.5">
      <c r="B717" s="7" t="s">
        <v>1510</v>
      </c>
      <c r="C717" s="7" t="s">
        <v>1511</v>
      </c>
      <c r="D717" s="137" t="s">
        <v>1512</v>
      </c>
      <c r="E717" s="9">
        <v>0</v>
      </c>
      <c r="F717" s="39">
        <v>0.61</v>
      </c>
      <c r="G717" s="9">
        <f t="shared" si="42"/>
        <v>0.61</v>
      </c>
      <c r="H717" s="27"/>
      <c r="I717" s="2" t="s">
        <v>22</v>
      </c>
      <c r="J717" s="10"/>
      <c r="K717" s="10"/>
      <c r="L717" s="10"/>
      <c r="M717" s="10"/>
      <c r="N717" s="10"/>
      <c r="O717" s="10"/>
      <c r="P717" s="10"/>
      <c r="Q717" s="10"/>
      <c r="R717" s="10"/>
      <c r="S717" s="35">
        <v>56940020405001</v>
      </c>
      <c r="T717" s="464" t="s">
        <v>1470</v>
      </c>
      <c r="U717" s="464" t="s">
        <v>3563</v>
      </c>
    </row>
    <row r="718" spans="2:21" ht="22.5">
      <c r="B718" s="7" t="s">
        <v>1513</v>
      </c>
      <c r="C718" s="7" t="s">
        <v>1514</v>
      </c>
      <c r="D718" s="137" t="s">
        <v>1515</v>
      </c>
      <c r="E718" s="9">
        <v>0</v>
      </c>
      <c r="F718" s="39">
        <v>1.55</v>
      </c>
      <c r="G718" s="9">
        <f t="shared" si="42"/>
        <v>1.55</v>
      </c>
      <c r="H718" s="27"/>
      <c r="I718" s="2" t="s">
        <v>22</v>
      </c>
      <c r="J718" s="3" t="s">
        <v>3579</v>
      </c>
      <c r="K718" s="6">
        <v>1.52</v>
      </c>
      <c r="L718" s="51" t="s">
        <v>1535</v>
      </c>
      <c r="M718" s="169">
        <v>18</v>
      </c>
      <c r="N718" s="150">
        <v>162</v>
      </c>
      <c r="O718" s="10"/>
      <c r="P718" s="10" t="s">
        <v>253</v>
      </c>
      <c r="Q718" s="10"/>
      <c r="R718" s="10"/>
      <c r="S718" s="35">
        <v>56940020404001</v>
      </c>
      <c r="T718" s="464" t="s">
        <v>1470</v>
      </c>
      <c r="U718" s="464" t="s">
        <v>3563</v>
      </c>
    </row>
    <row r="719" spans="2:21" ht="22.5">
      <c r="B719" s="7" t="s">
        <v>1516</v>
      </c>
      <c r="C719" s="7" t="s">
        <v>1517</v>
      </c>
      <c r="D719" s="137" t="s">
        <v>1518</v>
      </c>
      <c r="E719" s="9">
        <v>0</v>
      </c>
      <c r="F719" s="39">
        <v>4.43</v>
      </c>
      <c r="G719" s="9">
        <f t="shared" si="42"/>
        <v>4.43</v>
      </c>
      <c r="H719" s="27"/>
      <c r="I719" s="2" t="s">
        <v>22</v>
      </c>
      <c r="J719" s="10"/>
      <c r="K719" s="10"/>
      <c r="L719" s="10"/>
      <c r="M719" s="10"/>
      <c r="N719" s="10"/>
      <c r="O719" s="10"/>
      <c r="P719" s="10"/>
      <c r="Q719" s="10"/>
      <c r="R719" s="10"/>
      <c r="S719" s="35">
        <v>56940060431001</v>
      </c>
      <c r="T719" s="464" t="s">
        <v>1470</v>
      </c>
      <c r="U719" s="464" t="s">
        <v>3563</v>
      </c>
    </row>
    <row r="720" spans="2:21" ht="22.5">
      <c r="B720" s="7" t="s">
        <v>1519</v>
      </c>
      <c r="C720" s="7" t="s">
        <v>1520</v>
      </c>
      <c r="D720" s="137" t="s">
        <v>1521</v>
      </c>
      <c r="E720" s="9">
        <v>0</v>
      </c>
      <c r="F720" s="39">
        <v>0.78</v>
      </c>
      <c r="G720" s="9">
        <f t="shared" si="42"/>
        <v>0.78</v>
      </c>
      <c r="H720" s="27"/>
      <c r="I720" s="2" t="s">
        <v>22</v>
      </c>
      <c r="J720" s="10"/>
      <c r="K720" s="10"/>
      <c r="L720" s="10"/>
      <c r="M720" s="10"/>
      <c r="N720" s="10"/>
      <c r="O720" s="10"/>
      <c r="P720" s="10"/>
      <c r="Q720" s="10"/>
      <c r="R720" s="10"/>
      <c r="S720" s="35">
        <v>56940060426001</v>
      </c>
      <c r="T720" s="464" t="s">
        <v>1470</v>
      </c>
      <c r="U720" s="464" t="s">
        <v>3563</v>
      </c>
    </row>
    <row r="721" spans="2:21" ht="22.5">
      <c r="B721" s="7" t="s">
        <v>1522</v>
      </c>
      <c r="C721" s="7" t="s">
        <v>1523</v>
      </c>
      <c r="D721" s="137" t="s">
        <v>1524</v>
      </c>
      <c r="E721" s="9">
        <v>0</v>
      </c>
      <c r="F721" s="39">
        <v>1.43</v>
      </c>
      <c r="G721" s="9">
        <f t="shared" si="42"/>
        <v>1.43</v>
      </c>
      <c r="H721" s="27"/>
      <c r="I721" s="2" t="s">
        <v>22</v>
      </c>
      <c r="J721" s="10"/>
      <c r="K721" s="10"/>
      <c r="L721" s="2"/>
      <c r="M721" s="10"/>
      <c r="N721" s="10"/>
      <c r="O721" s="10"/>
      <c r="P721" s="10"/>
      <c r="Q721" s="10"/>
      <c r="R721" s="10"/>
      <c r="S721" s="35">
        <v>56940040260001</v>
      </c>
      <c r="T721" s="464" t="s">
        <v>1470</v>
      </c>
      <c r="U721" s="464" t="s">
        <v>3563</v>
      </c>
    </row>
    <row r="722" spans="2:21" ht="22.5">
      <c r="B722" s="7" t="s">
        <v>1525</v>
      </c>
      <c r="C722" s="7" t="s">
        <v>1526</v>
      </c>
      <c r="D722" s="137" t="s">
        <v>1527</v>
      </c>
      <c r="E722" s="9">
        <v>0</v>
      </c>
      <c r="F722" s="39">
        <v>0.19</v>
      </c>
      <c r="G722" s="9">
        <f t="shared" si="42"/>
        <v>0.19</v>
      </c>
      <c r="H722" s="27"/>
      <c r="I722" s="2" t="s">
        <v>22</v>
      </c>
      <c r="J722" s="10"/>
      <c r="K722" s="10"/>
      <c r="L722" s="10"/>
      <c r="M722" s="10"/>
      <c r="N722" s="10"/>
      <c r="O722" s="10"/>
      <c r="P722" s="10"/>
      <c r="Q722" s="10"/>
      <c r="R722" s="10"/>
      <c r="S722" s="35">
        <v>56940060428001</v>
      </c>
      <c r="T722" s="464" t="s">
        <v>1470</v>
      </c>
      <c r="U722" s="464" t="s">
        <v>3563</v>
      </c>
    </row>
    <row r="723" spans="2:21" ht="22.5">
      <c r="B723" s="7" t="s">
        <v>1528</v>
      </c>
      <c r="C723" s="7" t="s">
        <v>1529</v>
      </c>
      <c r="D723" s="137" t="s">
        <v>1530</v>
      </c>
      <c r="E723" s="9">
        <v>0</v>
      </c>
      <c r="F723" s="39">
        <v>1.04</v>
      </c>
      <c r="G723" s="9">
        <f>F723-E723</f>
        <v>1.04</v>
      </c>
      <c r="H723" s="27"/>
      <c r="I723" s="2" t="s">
        <v>22</v>
      </c>
      <c r="J723" s="10"/>
      <c r="K723" s="10"/>
      <c r="L723" s="10"/>
      <c r="M723" s="10"/>
      <c r="N723" s="10"/>
      <c r="O723" s="10"/>
      <c r="P723" s="10"/>
      <c r="Q723" s="10"/>
      <c r="R723" s="10"/>
      <c r="S723" s="35">
        <v>56940020408001</v>
      </c>
      <c r="T723" s="464" t="s">
        <v>1470</v>
      </c>
      <c r="U723" s="464" t="s">
        <v>3563</v>
      </c>
    </row>
    <row r="724" spans="2:21" ht="22.5">
      <c r="B724" s="6" t="s">
        <v>1531</v>
      </c>
      <c r="C724" s="16" t="s">
        <v>1532</v>
      </c>
      <c r="D724" s="156" t="s">
        <v>1533</v>
      </c>
      <c r="E724" s="13">
        <v>0</v>
      </c>
      <c r="F724" s="13">
        <v>0.3</v>
      </c>
      <c r="G724" s="13">
        <f t="shared" si="42"/>
        <v>0.3</v>
      </c>
      <c r="H724" s="27"/>
      <c r="I724" s="3" t="s">
        <v>22</v>
      </c>
      <c r="J724" s="6"/>
      <c r="K724" s="6"/>
      <c r="L724" s="6"/>
      <c r="M724" s="6"/>
      <c r="N724" s="6"/>
      <c r="O724" s="6"/>
      <c r="P724" s="6"/>
      <c r="Q724" s="6"/>
      <c r="R724" s="6"/>
      <c r="S724" s="35">
        <v>56940060423001</v>
      </c>
      <c r="T724" s="464" t="s">
        <v>1470</v>
      </c>
      <c r="U724" s="464" t="s">
        <v>3563</v>
      </c>
    </row>
    <row r="725" spans="2:21" ht="22.5">
      <c r="B725" s="7" t="s">
        <v>1536</v>
      </c>
      <c r="C725" s="7" t="s">
        <v>1537</v>
      </c>
      <c r="D725" s="17" t="s">
        <v>1538</v>
      </c>
      <c r="E725" s="39">
        <v>0</v>
      </c>
      <c r="F725" s="39">
        <v>2.73</v>
      </c>
      <c r="G725" s="39">
        <f>F725-E725</f>
        <v>2.73</v>
      </c>
      <c r="H725" s="27"/>
      <c r="I725" s="41" t="s">
        <v>22</v>
      </c>
      <c r="J725" s="10"/>
      <c r="K725" s="10"/>
      <c r="L725" s="2"/>
      <c r="M725" s="10"/>
      <c r="N725" s="10"/>
      <c r="O725" s="10"/>
      <c r="P725" s="10"/>
      <c r="Q725" s="10"/>
      <c r="R725" s="10"/>
      <c r="S725" s="35">
        <v>56940070206001</v>
      </c>
      <c r="T725" s="464" t="s">
        <v>1470</v>
      </c>
      <c r="U725" s="464" t="s">
        <v>3563</v>
      </c>
    </row>
    <row r="726" spans="2:21" ht="22.5">
      <c r="B726" s="7" t="s">
        <v>1539</v>
      </c>
      <c r="C726" s="7" t="s">
        <v>1540</v>
      </c>
      <c r="D726" s="17" t="s">
        <v>1541</v>
      </c>
      <c r="E726" s="9">
        <v>0</v>
      </c>
      <c r="F726" s="39">
        <v>2.76</v>
      </c>
      <c r="G726" s="9">
        <f t="shared" ref="G726:G735" si="43">F726-E726</f>
        <v>2.76</v>
      </c>
      <c r="H726" s="27"/>
      <c r="I726" s="2" t="s">
        <v>22</v>
      </c>
      <c r="J726" s="10"/>
      <c r="K726" s="10"/>
      <c r="L726" s="10"/>
      <c r="M726" s="10"/>
      <c r="N726" s="10"/>
      <c r="O726" s="10"/>
      <c r="P726" s="10"/>
      <c r="Q726" s="10"/>
      <c r="R726" s="10"/>
      <c r="S726" s="35">
        <v>56940070204001</v>
      </c>
      <c r="T726" s="464" t="s">
        <v>1470</v>
      </c>
      <c r="U726" s="464" t="s">
        <v>3563</v>
      </c>
    </row>
    <row r="727" spans="2:21" ht="22.5">
      <c r="B727" s="7" t="s">
        <v>1542</v>
      </c>
      <c r="C727" s="7" t="s">
        <v>1543</v>
      </c>
      <c r="D727" s="17" t="s">
        <v>1544</v>
      </c>
      <c r="E727" s="9">
        <v>0</v>
      </c>
      <c r="F727" s="39">
        <v>1.1000000000000001</v>
      </c>
      <c r="G727" s="9">
        <f t="shared" si="43"/>
        <v>1.1000000000000001</v>
      </c>
      <c r="H727" s="27"/>
      <c r="I727" s="2" t="s">
        <v>22</v>
      </c>
      <c r="J727" s="10"/>
      <c r="K727" s="10"/>
      <c r="L727" s="2"/>
      <c r="M727" s="10"/>
      <c r="N727" s="10"/>
      <c r="O727" s="10"/>
      <c r="P727" s="10"/>
      <c r="Q727" s="10"/>
      <c r="R727" s="10"/>
      <c r="S727" s="35">
        <v>56940080235001</v>
      </c>
      <c r="T727" s="464" t="s">
        <v>1470</v>
      </c>
      <c r="U727" s="464" t="s">
        <v>3563</v>
      </c>
    </row>
    <row r="728" spans="2:21" ht="22.5">
      <c r="B728" s="7" t="s">
        <v>1545</v>
      </c>
      <c r="C728" s="7" t="s">
        <v>1546</v>
      </c>
      <c r="D728" s="17" t="s">
        <v>1547</v>
      </c>
      <c r="E728" s="9">
        <v>0</v>
      </c>
      <c r="F728" s="39">
        <v>1.01</v>
      </c>
      <c r="G728" s="9">
        <f t="shared" si="43"/>
        <v>1.01</v>
      </c>
      <c r="H728" s="27"/>
      <c r="I728" s="2" t="s">
        <v>22</v>
      </c>
      <c r="J728" s="10"/>
      <c r="K728" s="10"/>
      <c r="L728" s="10"/>
      <c r="M728" s="10"/>
      <c r="N728" s="10"/>
      <c r="O728" s="10"/>
      <c r="P728" s="10"/>
      <c r="Q728" s="10"/>
      <c r="R728" s="10"/>
      <c r="S728" s="35">
        <v>56940010119003</v>
      </c>
      <c r="T728" s="464" t="s">
        <v>1470</v>
      </c>
      <c r="U728" s="464" t="s">
        <v>3563</v>
      </c>
    </row>
    <row r="729" spans="2:21" ht="22.5">
      <c r="B729" s="7" t="s">
        <v>1548</v>
      </c>
      <c r="C729" s="7" t="s">
        <v>1549</v>
      </c>
      <c r="D729" s="17" t="s">
        <v>1550</v>
      </c>
      <c r="E729" s="9">
        <v>0</v>
      </c>
      <c r="F729" s="39">
        <v>1.41</v>
      </c>
      <c r="G729" s="9">
        <f t="shared" si="43"/>
        <v>1.41</v>
      </c>
      <c r="H729" s="27"/>
      <c r="I729" s="2" t="s">
        <v>22</v>
      </c>
      <c r="J729" s="10"/>
      <c r="K729" s="10"/>
      <c r="L729" s="10"/>
      <c r="M729" s="10"/>
      <c r="N729" s="10"/>
      <c r="O729" s="10"/>
      <c r="P729" s="10"/>
      <c r="Q729" s="10"/>
      <c r="R729" s="10"/>
      <c r="S729" s="35">
        <v>56940030298001</v>
      </c>
      <c r="T729" s="464" t="s">
        <v>1470</v>
      </c>
      <c r="U729" s="464" t="s">
        <v>3563</v>
      </c>
    </row>
    <row r="730" spans="2:21" ht="22.5">
      <c r="B730" s="7" t="s">
        <v>1551</v>
      </c>
      <c r="C730" s="7" t="s">
        <v>1552</v>
      </c>
      <c r="D730" s="17" t="s">
        <v>1553</v>
      </c>
      <c r="E730" s="9">
        <v>0</v>
      </c>
      <c r="F730" s="39">
        <v>2.73</v>
      </c>
      <c r="G730" s="9">
        <f t="shared" si="43"/>
        <v>2.73</v>
      </c>
      <c r="H730" s="27"/>
      <c r="I730" s="2" t="s">
        <v>22</v>
      </c>
      <c r="J730" s="10"/>
      <c r="K730" s="10"/>
      <c r="L730" s="10"/>
      <c r="M730" s="10"/>
      <c r="N730" s="10"/>
      <c r="O730" s="10"/>
      <c r="P730" s="10"/>
      <c r="Q730" s="10"/>
      <c r="R730" s="10"/>
      <c r="S730" s="35">
        <v>56940060427001</v>
      </c>
      <c r="T730" s="464" t="s">
        <v>1470</v>
      </c>
      <c r="U730" s="464" t="s">
        <v>3563</v>
      </c>
    </row>
    <row r="731" spans="2:21" ht="22.5">
      <c r="B731" s="7" t="s">
        <v>1554</v>
      </c>
      <c r="C731" s="7" t="s">
        <v>1555</v>
      </c>
      <c r="D731" s="17" t="s">
        <v>1556</v>
      </c>
      <c r="E731" s="9">
        <v>0</v>
      </c>
      <c r="F731" s="39">
        <v>0.42</v>
      </c>
      <c r="G731" s="9">
        <f t="shared" si="43"/>
        <v>0.42</v>
      </c>
      <c r="H731" s="27"/>
      <c r="I731" s="2" t="s">
        <v>22</v>
      </c>
      <c r="J731" s="10"/>
      <c r="K731" s="10"/>
      <c r="L731" s="10"/>
      <c r="M731" s="10"/>
      <c r="N731" s="10"/>
      <c r="O731" s="10"/>
      <c r="P731" s="10"/>
      <c r="Q731" s="10"/>
      <c r="R731" s="10"/>
      <c r="S731" s="35">
        <v>56940060421001</v>
      </c>
      <c r="T731" s="464" t="s">
        <v>1470</v>
      </c>
      <c r="U731" s="464" t="s">
        <v>3563</v>
      </c>
    </row>
    <row r="732" spans="2:21" ht="22.5">
      <c r="B732" s="7" t="s">
        <v>1557</v>
      </c>
      <c r="C732" s="7" t="s">
        <v>1558</v>
      </c>
      <c r="D732" s="17" t="s">
        <v>1559</v>
      </c>
      <c r="E732" s="9">
        <v>0</v>
      </c>
      <c r="F732" s="39">
        <v>1.07</v>
      </c>
      <c r="G732" s="9">
        <f t="shared" si="43"/>
        <v>1.07</v>
      </c>
      <c r="H732" s="27"/>
      <c r="I732" s="2" t="s">
        <v>22</v>
      </c>
      <c r="J732" s="10"/>
      <c r="K732" s="10"/>
      <c r="L732" s="10"/>
      <c r="M732" s="10"/>
      <c r="N732" s="10"/>
      <c r="O732" s="10"/>
      <c r="P732" s="10"/>
      <c r="Q732" s="10"/>
      <c r="R732" s="10"/>
      <c r="S732" s="35">
        <v>56940040259001</v>
      </c>
      <c r="T732" s="464" t="s">
        <v>1470</v>
      </c>
      <c r="U732" s="464" t="s">
        <v>3563</v>
      </c>
    </row>
    <row r="733" spans="2:21" ht="22.5">
      <c r="B733" s="7" t="s">
        <v>1560</v>
      </c>
      <c r="C733" s="7" t="s">
        <v>1561</v>
      </c>
      <c r="D733" s="17" t="s">
        <v>1562</v>
      </c>
      <c r="E733" s="9">
        <v>0</v>
      </c>
      <c r="F733" s="39">
        <v>0.35</v>
      </c>
      <c r="G733" s="9">
        <f t="shared" si="43"/>
        <v>0.35</v>
      </c>
      <c r="H733" s="27"/>
      <c r="I733" s="2" t="s">
        <v>22</v>
      </c>
      <c r="J733" s="10"/>
      <c r="K733" s="10"/>
      <c r="L733" s="2"/>
      <c r="M733" s="10"/>
      <c r="N733" s="10"/>
      <c r="O733" s="10"/>
      <c r="P733" s="10"/>
      <c r="Q733" s="10"/>
      <c r="R733" s="10"/>
      <c r="S733" s="35">
        <v>56940020411001</v>
      </c>
      <c r="T733" s="464" t="s">
        <v>1470</v>
      </c>
      <c r="U733" s="464" t="s">
        <v>3563</v>
      </c>
    </row>
    <row r="734" spans="2:21" ht="22.5">
      <c r="B734" s="7" t="s">
        <v>1563</v>
      </c>
      <c r="C734" s="7" t="s">
        <v>1564</v>
      </c>
      <c r="D734" s="17" t="s">
        <v>1565</v>
      </c>
      <c r="E734" s="9">
        <v>0</v>
      </c>
      <c r="F734" s="39">
        <v>0.14000000000000001</v>
      </c>
      <c r="G734" s="9">
        <f t="shared" si="43"/>
        <v>0.14000000000000001</v>
      </c>
      <c r="H734" s="27"/>
      <c r="I734" s="2" t="s">
        <v>22</v>
      </c>
      <c r="J734" s="10"/>
      <c r="K734" s="10"/>
      <c r="L734" s="10"/>
      <c r="M734" s="10"/>
      <c r="N734" s="10"/>
      <c r="O734" s="10"/>
      <c r="P734" s="10"/>
      <c r="Q734" s="10"/>
      <c r="R734" s="10"/>
      <c r="S734" s="35">
        <v>56940080238001</v>
      </c>
      <c r="T734" s="464" t="s">
        <v>1470</v>
      </c>
      <c r="U734" s="464" t="s">
        <v>3563</v>
      </c>
    </row>
    <row r="735" spans="2:21" ht="22.5">
      <c r="B735" s="6" t="s">
        <v>1566</v>
      </c>
      <c r="C735" s="16" t="s">
        <v>1567</v>
      </c>
      <c r="D735" s="17" t="s">
        <v>1568</v>
      </c>
      <c r="E735" s="13">
        <v>0</v>
      </c>
      <c r="F735" s="13">
        <v>0.85</v>
      </c>
      <c r="G735" s="13">
        <f t="shared" si="43"/>
        <v>0.85</v>
      </c>
      <c r="H735" s="27"/>
      <c r="I735" s="3" t="s">
        <v>22</v>
      </c>
      <c r="J735" s="6"/>
      <c r="K735" s="6"/>
      <c r="L735" s="6"/>
      <c r="M735" s="6"/>
      <c r="N735" s="6"/>
      <c r="O735" s="6"/>
      <c r="P735" s="6"/>
      <c r="Q735" s="6"/>
      <c r="R735" s="6"/>
      <c r="S735" s="35">
        <v>56940100258001</v>
      </c>
      <c r="T735" s="464" t="s">
        <v>1470</v>
      </c>
      <c r="U735" s="464" t="s">
        <v>3563</v>
      </c>
    </row>
    <row r="736" spans="2:21" ht="22.5">
      <c r="B736" s="7" t="s">
        <v>1569</v>
      </c>
      <c r="C736" s="7" t="s">
        <v>1570</v>
      </c>
      <c r="D736" s="17" t="s">
        <v>1571</v>
      </c>
      <c r="E736" s="39">
        <v>0</v>
      </c>
      <c r="F736" s="39">
        <v>0.65</v>
      </c>
      <c r="G736" s="39">
        <f>F736-E736</f>
        <v>0.65</v>
      </c>
      <c r="H736" s="27"/>
      <c r="I736" s="41" t="s">
        <v>22</v>
      </c>
      <c r="J736" s="10"/>
      <c r="K736" s="10"/>
      <c r="L736" s="2"/>
      <c r="M736" s="10"/>
      <c r="N736" s="10"/>
      <c r="O736" s="10"/>
      <c r="P736" s="10"/>
      <c r="Q736" s="10"/>
      <c r="R736" s="10"/>
      <c r="S736" s="35">
        <v>56940070203001</v>
      </c>
      <c r="T736" s="464" t="s">
        <v>1470</v>
      </c>
      <c r="U736" s="464" t="s">
        <v>3563</v>
      </c>
    </row>
    <row r="737" spans="2:21" ht="22.5">
      <c r="B737" s="7" t="s">
        <v>1572</v>
      </c>
      <c r="C737" s="7" t="s">
        <v>1573</v>
      </c>
      <c r="D737" s="17" t="s">
        <v>1574</v>
      </c>
      <c r="E737" s="9">
        <v>0</v>
      </c>
      <c r="F737" s="9">
        <v>0.37</v>
      </c>
      <c r="G737" s="9">
        <f t="shared" ref="G737:G743" si="44">F737-E737</f>
        <v>0.37</v>
      </c>
      <c r="H737" s="27"/>
      <c r="I737" s="2" t="s">
        <v>22</v>
      </c>
      <c r="J737" s="10"/>
      <c r="K737" s="10"/>
      <c r="L737" s="10"/>
      <c r="M737" s="10"/>
      <c r="N737" s="10"/>
      <c r="O737" s="10"/>
      <c r="P737" s="10"/>
      <c r="Q737" s="10"/>
      <c r="R737" s="10"/>
      <c r="S737" s="35">
        <v>56940050298001</v>
      </c>
      <c r="T737" s="464" t="s">
        <v>1470</v>
      </c>
      <c r="U737" s="464" t="s">
        <v>3563</v>
      </c>
    </row>
    <row r="738" spans="2:21" ht="22.5">
      <c r="B738" s="7" t="s">
        <v>1575</v>
      </c>
      <c r="C738" s="7" t="s">
        <v>1576</v>
      </c>
      <c r="D738" s="17" t="s">
        <v>1577</v>
      </c>
      <c r="E738" s="9">
        <v>0</v>
      </c>
      <c r="F738" s="9">
        <v>0.45</v>
      </c>
      <c r="G738" s="9">
        <f t="shared" si="44"/>
        <v>0.45</v>
      </c>
      <c r="H738" s="27"/>
      <c r="I738" s="2" t="s">
        <v>22</v>
      </c>
      <c r="J738" s="3" t="s">
        <v>3579</v>
      </c>
      <c r="K738" s="10">
        <v>0.45</v>
      </c>
      <c r="L738" s="2" t="s">
        <v>1601</v>
      </c>
      <c r="M738" s="10">
        <v>18</v>
      </c>
      <c r="N738" s="10">
        <v>126</v>
      </c>
      <c r="O738" s="10"/>
      <c r="P738" s="10" t="s">
        <v>253</v>
      </c>
      <c r="Q738" s="10"/>
      <c r="R738" s="10"/>
      <c r="S738" s="35">
        <v>56940020406001</v>
      </c>
      <c r="T738" s="464" t="s">
        <v>1470</v>
      </c>
      <c r="U738" s="464" t="s">
        <v>3563</v>
      </c>
    </row>
    <row r="739" spans="2:21" ht="22.5">
      <c r="B739" s="7" t="s">
        <v>1578</v>
      </c>
      <c r="C739" s="7" t="s">
        <v>1579</v>
      </c>
      <c r="D739" s="17" t="s">
        <v>1580</v>
      </c>
      <c r="E739" s="9">
        <v>0</v>
      </c>
      <c r="F739" s="9">
        <v>0.9</v>
      </c>
      <c r="G739" s="9">
        <f t="shared" si="44"/>
        <v>0.9</v>
      </c>
      <c r="H739" s="27"/>
      <c r="I739" s="2" t="s">
        <v>22</v>
      </c>
      <c r="J739" s="10"/>
      <c r="K739" s="10"/>
      <c r="L739" s="10"/>
      <c r="M739" s="10"/>
      <c r="N739" s="10"/>
      <c r="O739" s="10"/>
      <c r="P739" s="10"/>
      <c r="Q739" s="10"/>
      <c r="R739" s="10"/>
      <c r="S739" s="35">
        <v>56940020403001</v>
      </c>
      <c r="T739" s="464" t="s">
        <v>1470</v>
      </c>
      <c r="U739" s="464" t="s">
        <v>3563</v>
      </c>
    </row>
    <row r="740" spans="2:21" ht="22.5">
      <c r="B740" s="7" t="s">
        <v>1581</v>
      </c>
      <c r="C740" s="7" t="s">
        <v>1582</v>
      </c>
      <c r="D740" s="17" t="s">
        <v>1583</v>
      </c>
      <c r="E740" s="9">
        <v>0</v>
      </c>
      <c r="F740" s="9">
        <v>0.73</v>
      </c>
      <c r="G740" s="9">
        <f t="shared" si="44"/>
        <v>0.73</v>
      </c>
      <c r="H740" s="27"/>
      <c r="I740" s="2" t="s">
        <v>22</v>
      </c>
      <c r="J740" s="10"/>
      <c r="K740" s="10"/>
      <c r="L740" s="10"/>
      <c r="M740" s="10"/>
      <c r="N740" s="10"/>
      <c r="O740" s="10"/>
      <c r="P740" s="10"/>
      <c r="Q740" s="10"/>
      <c r="R740" s="10"/>
      <c r="S740" s="35">
        <v>56940020409001</v>
      </c>
      <c r="T740" s="464" t="s">
        <v>1470</v>
      </c>
      <c r="U740" s="464" t="s">
        <v>3563</v>
      </c>
    </row>
    <row r="741" spans="2:21" ht="22.5">
      <c r="B741" s="7" t="s">
        <v>1584</v>
      </c>
      <c r="C741" s="7" t="s">
        <v>1585</v>
      </c>
      <c r="D741" s="17" t="s">
        <v>1586</v>
      </c>
      <c r="E741" s="9">
        <v>0</v>
      </c>
      <c r="F741" s="9">
        <v>1.48</v>
      </c>
      <c r="G741" s="9">
        <f t="shared" si="44"/>
        <v>1.48</v>
      </c>
      <c r="H741" s="27"/>
      <c r="I741" s="2" t="s">
        <v>22</v>
      </c>
      <c r="J741" s="10"/>
      <c r="K741" s="10"/>
      <c r="L741" s="10"/>
      <c r="M741" s="10"/>
      <c r="N741" s="10"/>
      <c r="O741" s="10"/>
      <c r="P741" s="10"/>
      <c r="Q741" s="10"/>
      <c r="R741" s="10"/>
      <c r="S741" s="35">
        <v>56940010119001</v>
      </c>
      <c r="T741" s="464" t="s">
        <v>1470</v>
      </c>
      <c r="U741" s="464" t="s">
        <v>3563</v>
      </c>
    </row>
    <row r="742" spans="2:21" ht="22.5">
      <c r="B742" s="7" t="s">
        <v>1587</v>
      </c>
      <c r="C742" s="7" t="s">
        <v>1588</v>
      </c>
      <c r="D742" s="17" t="s">
        <v>1589</v>
      </c>
      <c r="E742" s="9">
        <v>0</v>
      </c>
      <c r="F742" s="9">
        <v>0.51</v>
      </c>
      <c r="G742" s="9">
        <f t="shared" si="44"/>
        <v>0.51</v>
      </c>
      <c r="H742" s="27"/>
      <c r="I742" s="2" t="s">
        <v>22</v>
      </c>
      <c r="J742" s="10"/>
      <c r="K742" s="10"/>
      <c r="L742" s="10"/>
      <c r="M742" s="10"/>
      <c r="N742" s="10"/>
      <c r="O742" s="10"/>
      <c r="P742" s="10"/>
      <c r="Q742" s="10"/>
      <c r="R742" s="10"/>
      <c r="S742" s="35">
        <v>56940060422001</v>
      </c>
      <c r="T742" s="464" t="s">
        <v>1470</v>
      </c>
      <c r="U742" s="464" t="s">
        <v>3563</v>
      </c>
    </row>
    <row r="743" spans="2:21" ht="22.5">
      <c r="B743" s="7" t="s">
        <v>1590</v>
      </c>
      <c r="C743" s="7" t="s">
        <v>1591</v>
      </c>
      <c r="D743" s="17" t="s">
        <v>1592</v>
      </c>
      <c r="E743" s="9">
        <v>0</v>
      </c>
      <c r="F743" s="9">
        <v>2.68</v>
      </c>
      <c r="G743" s="9">
        <f t="shared" si="44"/>
        <v>2.68</v>
      </c>
      <c r="H743" s="27"/>
      <c r="I743" s="2" t="s">
        <v>22</v>
      </c>
      <c r="J743" s="10"/>
      <c r="K743" s="10"/>
      <c r="L743" s="10"/>
      <c r="M743" s="10"/>
      <c r="N743" s="10"/>
      <c r="O743" s="10"/>
      <c r="P743" s="10"/>
      <c r="Q743" s="10"/>
      <c r="R743" s="10"/>
      <c r="S743" s="35">
        <v>56940040258001</v>
      </c>
      <c r="T743" s="464" t="s">
        <v>1470</v>
      </c>
      <c r="U743" s="464" t="s">
        <v>3563</v>
      </c>
    </row>
    <row r="744" spans="2:21" ht="22.5">
      <c r="B744" s="7" t="s">
        <v>1593</v>
      </c>
      <c r="C744" s="7" t="s">
        <v>1594</v>
      </c>
      <c r="D744" s="17" t="s">
        <v>1595</v>
      </c>
      <c r="E744" s="9">
        <v>0</v>
      </c>
      <c r="F744" s="13">
        <v>0.41</v>
      </c>
      <c r="G744" s="9">
        <f>F744-E744</f>
        <v>0.41</v>
      </c>
      <c r="H744" s="27"/>
      <c r="I744" s="2" t="s">
        <v>22</v>
      </c>
      <c r="J744" s="10"/>
      <c r="K744" s="10"/>
      <c r="L744" s="2"/>
      <c r="M744" s="10"/>
      <c r="N744" s="10"/>
      <c r="O744" s="10"/>
      <c r="P744" s="10"/>
      <c r="Q744" s="10"/>
      <c r="R744" s="10"/>
      <c r="S744" s="35">
        <v>56940100255001</v>
      </c>
      <c r="T744" s="464" t="s">
        <v>1470</v>
      </c>
      <c r="U744" s="464" t="s">
        <v>3563</v>
      </c>
    </row>
    <row r="745" spans="2:21" ht="22.5">
      <c r="B745" s="6" t="s">
        <v>1596</v>
      </c>
      <c r="C745" s="16" t="s">
        <v>1597</v>
      </c>
      <c r="D745" s="17" t="s">
        <v>1598</v>
      </c>
      <c r="E745" s="13">
        <v>0</v>
      </c>
      <c r="F745" s="13">
        <v>0.3</v>
      </c>
      <c r="G745" s="13">
        <f>F745-E745</f>
        <v>0.3</v>
      </c>
      <c r="H745" s="27"/>
      <c r="I745" s="3" t="s">
        <v>22</v>
      </c>
      <c r="J745" s="6"/>
      <c r="K745" s="6"/>
      <c r="L745" s="6"/>
      <c r="M745" s="6"/>
      <c r="N745" s="6"/>
      <c r="O745" s="6"/>
      <c r="P745" s="6"/>
      <c r="Q745" s="6"/>
      <c r="R745" s="6"/>
      <c r="S745" s="35">
        <v>56940080249004</v>
      </c>
      <c r="T745" s="464" t="s">
        <v>1470</v>
      </c>
      <c r="U745" s="464" t="s">
        <v>3563</v>
      </c>
    </row>
    <row r="746" spans="2:21" ht="22.5">
      <c r="B746" s="6" t="s">
        <v>2027</v>
      </c>
      <c r="C746" s="16" t="s">
        <v>1599</v>
      </c>
      <c r="D746" s="17" t="s">
        <v>1600</v>
      </c>
      <c r="E746" s="13">
        <v>0</v>
      </c>
      <c r="F746" s="13">
        <v>0.69</v>
      </c>
      <c r="G746" s="13">
        <f t="shared" ref="G746" si="45">F746-E746</f>
        <v>0.69</v>
      </c>
      <c r="H746" s="27"/>
      <c r="I746" s="2" t="s">
        <v>22</v>
      </c>
      <c r="J746" s="10"/>
      <c r="K746" s="10"/>
      <c r="L746" s="10"/>
      <c r="M746" s="10"/>
      <c r="N746" s="10"/>
      <c r="O746" s="10"/>
      <c r="P746" s="10"/>
      <c r="Q746" s="10"/>
      <c r="R746" s="35"/>
      <c r="S746" s="35">
        <v>56940100211</v>
      </c>
      <c r="T746" s="464" t="s">
        <v>1470</v>
      </c>
      <c r="U746" s="464">
        <v>2025</v>
      </c>
    </row>
    <row r="747" spans="2:21">
      <c r="B747" s="7" t="s">
        <v>1609</v>
      </c>
      <c r="C747" s="92"/>
      <c r="D747" s="138" t="s">
        <v>928</v>
      </c>
      <c r="E747" s="142">
        <v>0</v>
      </c>
      <c r="F747" s="109">
        <v>0.56999999999999995</v>
      </c>
      <c r="G747" s="109">
        <f>F747-E747</f>
        <v>0.56999999999999995</v>
      </c>
      <c r="H747" s="105">
        <v>1710</v>
      </c>
      <c r="I747" s="110" t="s">
        <v>32</v>
      </c>
      <c r="J747" s="105"/>
      <c r="K747" s="105"/>
      <c r="L747" s="106"/>
      <c r="M747" s="106"/>
      <c r="N747" s="106"/>
      <c r="O747" s="107"/>
      <c r="P747" s="106"/>
      <c r="Q747" s="108"/>
      <c r="R747" s="105"/>
      <c r="S747" s="154">
        <v>56940080236</v>
      </c>
      <c r="T747" s="464" t="s">
        <v>1618</v>
      </c>
      <c r="U747" s="464">
        <v>2025</v>
      </c>
    </row>
    <row r="748" spans="2:21">
      <c r="B748" s="7" t="s">
        <v>1610</v>
      </c>
      <c r="C748" s="94"/>
      <c r="D748" s="139" t="s">
        <v>1602</v>
      </c>
      <c r="E748" s="141">
        <v>0</v>
      </c>
      <c r="F748" s="103">
        <v>0.16</v>
      </c>
      <c r="G748" s="103">
        <v>0.16</v>
      </c>
      <c r="H748" s="111">
        <v>480</v>
      </c>
      <c r="I748" s="104" t="s">
        <v>32</v>
      </c>
      <c r="J748" s="111"/>
      <c r="K748" s="111"/>
      <c r="L748" s="112"/>
      <c r="M748" s="113"/>
      <c r="N748" s="113"/>
      <c r="O748" s="114"/>
      <c r="P748" s="113"/>
      <c r="Q748" s="115"/>
      <c r="R748" s="111"/>
      <c r="S748" s="153">
        <v>56940080210002</v>
      </c>
      <c r="T748" s="464" t="s">
        <v>1618</v>
      </c>
      <c r="U748" s="464" t="s">
        <v>3563</v>
      </c>
    </row>
    <row r="749" spans="2:21">
      <c r="B749" s="7" t="s">
        <v>1611</v>
      </c>
      <c r="C749" s="92"/>
      <c r="D749" s="138" t="s">
        <v>1603</v>
      </c>
      <c r="E749" s="141">
        <v>0</v>
      </c>
      <c r="F749" s="103">
        <v>0.255</v>
      </c>
      <c r="G749" s="103">
        <v>0.255</v>
      </c>
      <c r="H749" s="111">
        <v>765</v>
      </c>
      <c r="I749" s="104" t="s">
        <v>32</v>
      </c>
      <c r="J749" s="111"/>
      <c r="K749" s="111"/>
      <c r="L749" s="113"/>
      <c r="M749" s="113"/>
      <c r="N749" s="113"/>
      <c r="O749" s="114"/>
      <c r="P749" s="113"/>
      <c r="Q749" s="115"/>
      <c r="R749" s="111"/>
      <c r="S749" s="153">
        <v>56940080189002</v>
      </c>
      <c r="T749" s="464" t="s">
        <v>1618</v>
      </c>
      <c r="U749" s="464" t="s">
        <v>3563</v>
      </c>
    </row>
    <row r="750" spans="2:21">
      <c r="B750" s="16" t="s">
        <v>1612</v>
      </c>
      <c r="C750" s="94"/>
      <c r="D750" s="139" t="s">
        <v>1604</v>
      </c>
      <c r="E750" s="141">
        <v>0</v>
      </c>
      <c r="F750" s="103">
        <v>0.107</v>
      </c>
      <c r="G750" s="103">
        <v>0.107</v>
      </c>
      <c r="H750" s="111">
        <v>321</v>
      </c>
      <c r="I750" s="104" t="s">
        <v>32</v>
      </c>
      <c r="J750" s="111"/>
      <c r="K750" s="111"/>
      <c r="L750" s="112"/>
      <c r="M750" s="113"/>
      <c r="N750" s="113"/>
      <c r="O750" s="114"/>
      <c r="P750" s="113"/>
      <c r="Q750" s="115"/>
      <c r="R750" s="111"/>
      <c r="S750" s="153">
        <v>56940020321004</v>
      </c>
      <c r="T750" s="464" t="s">
        <v>1618</v>
      </c>
      <c r="U750" s="464" t="s">
        <v>3563</v>
      </c>
    </row>
    <row r="751" spans="2:21" ht="22.5">
      <c r="B751" s="16" t="s">
        <v>1613</v>
      </c>
      <c r="C751" s="92"/>
      <c r="D751" s="138" t="s">
        <v>1141</v>
      </c>
      <c r="E751" s="142">
        <v>0</v>
      </c>
      <c r="F751" s="109">
        <v>0.25</v>
      </c>
      <c r="G751" s="109">
        <v>0.25</v>
      </c>
      <c r="H751" s="105">
        <v>750</v>
      </c>
      <c r="I751" s="110" t="s">
        <v>22</v>
      </c>
      <c r="J751" s="105"/>
      <c r="K751" s="105"/>
      <c r="L751" s="106"/>
      <c r="M751" s="106"/>
      <c r="N751" s="106"/>
      <c r="O751" s="107"/>
      <c r="P751" s="106"/>
      <c r="Q751" s="108"/>
      <c r="R751" s="105"/>
      <c r="S751" s="154">
        <v>56940020288013</v>
      </c>
      <c r="T751" s="464" t="s">
        <v>1618</v>
      </c>
      <c r="U751" s="464" t="s">
        <v>3563</v>
      </c>
    </row>
    <row r="752" spans="2:21">
      <c r="B752" s="7" t="s">
        <v>1614</v>
      </c>
      <c r="C752" s="94"/>
      <c r="D752" s="139" t="s">
        <v>1605</v>
      </c>
      <c r="E752" s="141">
        <v>0</v>
      </c>
      <c r="F752" s="103">
        <v>0.31</v>
      </c>
      <c r="G752" s="103">
        <v>0.31</v>
      </c>
      <c r="H752" s="111">
        <v>1860</v>
      </c>
      <c r="I752" s="104" t="s">
        <v>32</v>
      </c>
      <c r="J752" s="111"/>
      <c r="K752" s="111"/>
      <c r="L752" s="112"/>
      <c r="M752" s="113"/>
      <c r="N752" s="113"/>
      <c r="O752" s="114"/>
      <c r="P752" s="113"/>
      <c r="Q752" s="115"/>
      <c r="R752" s="111"/>
      <c r="S752" s="153">
        <v>56940080064001</v>
      </c>
      <c r="T752" s="464" t="s">
        <v>1618</v>
      </c>
      <c r="U752" s="464" t="s">
        <v>3563</v>
      </c>
    </row>
    <row r="753" spans="1:21">
      <c r="B753" s="16" t="s">
        <v>1615</v>
      </c>
      <c r="C753" s="92"/>
      <c r="D753" s="138" t="s">
        <v>1606</v>
      </c>
      <c r="E753" s="141">
        <v>0</v>
      </c>
      <c r="F753" s="103">
        <v>0.31</v>
      </c>
      <c r="G753" s="103">
        <v>0.31</v>
      </c>
      <c r="H753" s="111">
        <v>1860</v>
      </c>
      <c r="I753" s="104" t="s">
        <v>32</v>
      </c>
      <c r="J753" s="111"/>
      <c r="K753" s="111"/>
      <c r="L753" s="113"/>
      <c r="M753" s="113"/>
      <c r="N753" s="113"/>
      <c r="O753" s="114"/>
      <c r="P753" s="113"/>
      <c r="Q753" s="115"/>
      <c r="R753" s="111"/>
      <c r="S753" s="153">
        <v>56940020288012</v>
      </c>
      <c r="T753" s="464" t="s">
        <v>1618</v>
      </c>
      <c r="U753" s="464" t="s">
        <v>3563</v>
      </c>
    </row>
    <row r="754" spans="1:21" ht="22.5">
      <c r="B754" s="7" t="s">
        <v>1616</v>
      </c>
      <c r="C754" s="94"/>
      <c r="D754" s="139" t="s">
        <v>1607</v>
      </c>
      <c r="E754" s="141">
        <v>0</v>
      </c>
      <c r="F754" s="103">
        <v>0.16</v>
      </c>
      <c r="G754" s="103">
        <v>0.16</v>
      </c>
      <c r="H754" s="111">
        <v>720</v>
      </c>
      <c r="I754" s="104" t="s">
        <v>22</v>
      </c>
      <c r="J754" s="111"/>
      <c r="K754" s="111"/>
      <c r="L754" s="112"/>
      <c r="M754" s="113"/>
      <c r="N754" s="113"/>
      <c r="O754" s="114"/>
      <c r="P754" s="113"/>
      <c r="Q754" s="115"/>
      <c r="R754" s="111"/>
      <c r="S754" s="153">
        <v>56940080205006</v>
      </c>
      <c r="T754" s="464" t="s">
        <v>1618</v>
      </c>
      <c r="U754" s="464" t="s">
        <v>3563</v>
      </c>
    </row>
    <row r="755" spans="1:21">
      <c r="B755" s="16" t="s">
        <v>1617</v>
      </c>
      <c r="C755" s="92"/>
      <c r="D755" s="138" t="s">
        <v>1608</v>
      </c>
      <c r="E755" s="141">
        <v>0</v>
      </c>
      <c r="F755" s="103">
        <v>0.13500000000000001</v>
      </c>
      <c r="G755" s="103">
        <v>0.13500000000000001</v>
      </c>
      <c r="H755" s="111">
        <v>405</v>
      </c>
      <c r="I755" s="104" t="s">
        <v>32</v>
      </c>
      <c r="J755" s="111"/>
      <c r="K755" s="111"/>
      <c r="L755" s="113"/>
      <c r="M755" s="113"/>
      <c r="N755" s="113"/>
      <c r="O755" s="114"/>
      <c r="P755" s="113"/>
      <c r="Q755" s="115"/>
      <c r="R755" s="111"/>
      <c r="S755" s="153">
        <v>56940080222004</v>
      </c>
      <c r="T755" s="464" t="s">
        <v>1618</v>
      </c>
      <c r="U755" s="464" t="s">
        <v>3563</v>
      </c>
    </row>
    <row r="757" spans="1:21">
      <c r="A757" s="61"/>
      <c r="B757" s="748" t="s">
        <v>1619</v>
      </c>
      <c r="C757" s="746"/>
      <c r="D757" s="746"/>
      <c r="E757" s="746"/>
      <c r="F757" s="746"/>
      <c r="G757" s="59">
        <f>SUM(G705:G755)</f>
        <v>66.07699999999997</v>
      </c>
      <c r="L757" s="63" t="s">
        <v>141</v>
      </c>
      <c r="M757" s="64">
        <f>SUM(M705:M755)</f>
        <v>54</v>
      </c>
      <c r="N757" s="64">
        <f>SUM(N705:N755)</f>
        <v>412</v>
      </c>
      <c r="P757" s="63" t="s">
        <v>142</v>
      </c>
      <c r="Q757" s="64">
        <f>SUM(Q705:Q755)</f>
        <v>0</v>
      </c>
      <c r="R757" s="64">
        <f>SUM(R705:R755)</f>
        <v>0</v>
      </c>
    </row>
    <row r="758" spans="1:21">
      <c r="A758" s="62"/>
      <c r="B758" s="745" t="s">
        <v>138</v>
      </c>
      <c r="C758" s="746"/>
      <c r="D758" s="746"/>
      <c r="E758" s="746"/>
      <c r="F758" s="746"/>
      <c r="G758" s="60">
        <f>SUMIF(I705:I755,"melnais",G705:G755)</f>
        <v>1.8470000000000002</v>
      </c>
    </row>
    <row r="759" spans="1:21">
      <c r="A759" s="62"/>
      <c r="B759" s="745" t="s">
        <v>139</v>
      </c>
      <c r="C759" s="746"/>
      <c r="D759" s="746"/>
      <c r="E759" s="746"/>
      <c r="F759" s="746"/>
      <c r="G759" s="60">
        <f>SUMIF(I705:I755,"grants (šķembas)",G705:G755)</f>
        <v>64.229999999999961</v>
      </c>
    </row>
    <row r="760" spans="1:21">
      <c r="A760" s="62"/>
      <c r="B760" s="745" t="s">
        <v>140</v>
      </c>
      <c r="C760" s="746"/>
      <c r="D760" s="746"/>
      <c r="E760" s="746"/>
      <c r="F760" s="746"/>
      <c r="G760" s="60">
        <f>SUMIF(I705:I755,"bruģis",G705:G755)</f>
        <v>0</v>
      </c>
    </row>
    <row r="761" spans="1:21">
      <c r="A761" s="62"/>
      <c r="B761" s="745" t="s">
        <v>42</v>
      </c>
      <c r="C761" s="746"/>
      <c r="D761" s="746"/>
      <c r="E761" s="746"/>
      <c r="F761" s="746"/>
      <c r="G761" s="60">
        <f>SUMIF(I705:I755,"bez seguma",G705:G755)</f>
        <v>0</v>
      </c>
    </row>
    <row r="763" spans="1:21">
      <c r="B763" s="72" t="s">
        <v>1620</v>
      </c>
    </row>
    <row r="764" spans="1:21" ht="15" customHeight="1">
      <c r="B764" s="693" t="s">
        <v>0</v>
      </c>
      <c r="C764" s="693" t="s">
        <v>1</v>
      </c>
      <c r="D764" s="693"/>
      <c r="E764" s="747" t="s">
        <v>2</v>
      </c>
      <c r="F764" s="747"/>
      <c r="G764" s="747"/>
      <c r="H764" s="747"/>
      <c r="I764" s="747"/>
      <c r="J764" s="747"/>
      <c r="K764" s="747"/>
      <c r="L764" s="747"/>
      <c r="M764" s="747"/>
      <c r="N764" s="747"/>
      <c r="O764" s="747"/>
      <c r="P764" s="747"/>
      <c r="Q764" s="747"/>
      <c r="R764" s="747"/>
      <c r="S764" s="693" t="s">
        <v>3</v>
      </c>
      <c r="T764" s="685" t="s">
        <v>124</v>
      </c>
      <c r="U764" s="693" t="s">
        <v>3562</v>
      </c>
    </row>
    <row r="765" spans="1:21">
      <c r="B765" s="693"/>
      <c r="C765" s="693"/>
      <c r="D765" s="693"/>
      <c r="E765" s="693" t="s">
        <v>4</v>
      </c>
      <c r="F765" s="693"/>
      <c r="G765" s="693"/>
      <c r="H765" s="693"/>
      <c r="I765" s="693"/>
      <c r="J765" s="693" t="s">
        <v>5</v>
      </c>
      <c r="K765" s="693"/>
      <c r="L765" s="693"/>
      <c r="M765" s="693"/>
      <c r="N765" s="693"/>
      <c r="O765" s="693"/>
      <c r="P765" s="693"/>
      <c r="Q765" s="693" t="s">
        <v>55</v>
      </c>
      <c r="R765" s="703"/>
      <c r="S765" s="703"/>
      <c r="T765" s="697"/>
      <c r="U765" s="694"/>
    </row>
    <row r="766" spans="1:21">
      <c r="B766" s="693"/>
      <c r="C766" s="693"/>
      <c r="D766" s="693"/>
      <c r="E766" s="693" t="s">
        <v>6</v>
      </c>
      <c r="F766" s="693"/>
      <c r="G766" s="693" t="s">
        <v>7</v>
      </c>
      <c r="H766" s="693" t="s">
        <v>12</v>
      </c>
      <c r="I766" s="693" t="s">
        <v>8</v>
      </c>
      <c r="J766" s="693" t="s">
        <v>9</v>
      </c>
      <c r="K766" s="693" t="s">
        <v>10</v>
      </c>
      <c r="L766" s="693"/>
      <c r="M766" s="693" t="s">
        <v>11</v>
      </c>
      <c r="N766" s="693" t="s">
        <v>12</v>
      </c>
      <c r="O766" s="693" t="s">
        <v>13</v>
      </c>
      <c r="P766" s="755" t="s">
        <v>14</v>
      </c>
      <c r="Q766" s="693" t="s">
        <v>56</v>
      </c>
      <c r="R766" s="693" t="s">
        <v>11</v>
      </c>
      <c r="S766" s="693" t="s">
        <v>57</v>
      </c>
      <c r="T766" s="697"/>
      <c r="U766" s="694"/>
    </row>
    <row r="767" spans="1:21" ht="58.5" customHeight="1">
      <c r="B767" s="693"/>
      <c r="C767" s="693"/>
      <c r="D767" s="693"/>
      <c r="E767" s="3" t="s">
        <v>15</v>
      </c>
      <c r="F767" s="3" t="s">
        <v>16</v>
      </c>
      <c r="G767" s="693"/>
      <c r="H767" s="693"/>
      <c r="I767" s="693"/>
      <c r="J767" s="693"/>
      <c r="K767" s="3" t="s">
        <v>17</v>
      </c>
      <c r="L767" s="3" t="s">
        <v>18</v>
      </c>
      <c r="M767" s="693"/>
      <c r="N767" s="693"/>
      <c r="O767" s="693"/>
      <c r="P767" s="755"/>
      <c r="Q767" s="703"/>
      <c r="R767" s="703"/>
      <c r="S767" s="693"/>
      <c r="T767" s="680"/>
      <c r="U767" s="694"/>
    </row>
    <row r="768" spans="1:21">
      <c r="B768" s="5">
        <v>1</v>
      </c>
      <c r="C768" s="742">
        <v>2</v>
      </c>
      <c r="D768" s="742"/>
      <c r="E768" s="5">
        <v>3</v>
      </c>
      <c r="F768" s="5">
        <v>4</v>
      </c>
      <c r="G768" s="5">
        <v>5</v>
      </c>
      <c r="H768" s="5">
        <v>6</v>
      </c>
      <c r="I768" s="5">
        <v>7</v>
      </c>
      <c r="J768" s="5">
        <v>8</v>
      </c>
      <c r="K768" s="5">
        <v>9</v>
      </c>
      <c r="L768" s="5">
        <v>10</v>
      </c>
      <c r="M768" s="5">
        <v>11</v>
      </c>
      <c r="N768" s="5">
        <v>12</v>
      </c>
      <c r="O768" s="5">
        <v>13</v>
      </c>
      <c r="P768" s="5">
        <v>14</v>
      </c>
      <c r="Q768" s="5">
        <v>15</v>
      </c>
      <c r="R768" s="5">
        <v>16</v>
      </c>
      <c r="S768" s="5">
        <v>17</v>
      </c>
      <c r="T768" s="5">
        <v>18</v>
      </c>
      <c r="U768" s="5">
        <v>19</v>
      </c>
    </row>
    <row r="769" spans="2:21" ht="22.5">
      <c r="B769" s="6" t="s">
        <v>1621</v>
      </c>
      <c r="C769" s="7" t="s">
        <v>1622</v>
      </c>
      <c r="D769" s="137" t="s">
        <v>1623</v>
      </c>
      <c r="E769" s="9">
        <v>0</v>
      </c>
      <c r="F769" s="39">
        <v>4.72</v>
      </c>
      <c r="G769" s="9">
        <f t="shared" ref="G769:G774" si="46">F769-E769</f>
        <v>4.72</v>
      </c>
      <c r="H769" s="27"/>
      <c r="I769" s="2" t="s">
        <v>22</v>
      </c>
      <c r="J769" s="10"/>
      <c r="K769" s="10"/>
      <c r="L769" s="10"/>
      <c r="M769" s="10"/>
      <c r="N769" s="10"/>
      <c r="O769" s="10"/>
      <c r="P769" s="10"/>
      <c r="Q769" s="10"/>
      <c r="R769" s="10"/>
      <c r="S769" s="35">
        <v>56680060436001</v>
      </c>
      <c r="T769" s="464" t="s">
        <v>1620</v>
      </c>
      <c r="U769" s="464" t="s">
        <v>3563</v>
      </c>
    </row>
    <row r="770" spans="2:21" ht="22.5">
      <c r="B770" s="6" t="s">
        <v>1624</v>
      </c>
      <c r="C770" s="7" t="s">
        <v>1625</v>
      </c>
      <c r="D770" s="137" t="s">
        <v>1626</v>
      </c>
      <c r="E770" s="9">
        <v>0</v>
      </c>
      <c r="F770" s="39">
        <v>1.59</v>
      </c>
      <c r="G770" s="9">
        <f t="shared" si="46"/>
        <v>1.59</v>
      </c>
      <c r="H770" s="27"/>
      <c r="I770" s="2" t="s">
        <v>22</v>
      </c>
      <c r="J770" s="10"/>
      <c r="K770" s="10"/>
      <c r="L770" s="2"/>
      <c r="M770" s="10"/>
      <c r="N770" s="10"/>
      <c r="O770" s="10"/>
      <c r="P770" s="10"/>
      <c r="Q770" s="10"/>
      <c r="R770" s="10"/>
      <c r="S770" s="35">
        <v>56680070343001</v>
      </c>
      <c r="T770" s="464" t="s">
        <v>1620</v>
      </c>
      <c r="U770" s="464" t="s">
        <v>3563</v>
      </c>
    </row>
    <row r="771" spans="2:21" ht="22.5">
      <c r="B771" s="6" t="s">
        <v>1627</v>
      </c>
      <c r="C771" s="7" t="s">
        <v>1628</v>
      </c>
      <c r="D771" s="137" t="s">
        <v>1629</v>
      </c>
      <c r="E771" s="9">
        <v>0</v>
      </c>
      <c r="F771" s="39">
        <v>7.99</v>
      </c>
      <c r="G771" s="9">
        <f t="shared" si="46"/>
        <v>7.99</v>
      </c>
      <c r="H771" s="27"/>
      <c r="I771" s="2" t="s">
        <v>22</v>
      </c>
      <c r="J771" s="10"/>
      <c r="K771" s="10"/>
      <c r="L771" s="10"/>
      <c r="M771" s="10"/>
      <c r="N771" s="10"/>
      <c r="O771" s="10"/>
      <c r="P771" s="10"/>
      <c r="Q771" s="10"/>
      <c r="R771" s="10"/>
      <c r="S771" s="35">
        <v>56680040093001</v>
      </c>
      <c r="T771" s="464" t="s">
        <v>1620</v>
      </c>
      <c r="U771" s="464" t="s">
        <v>3563</v>
      </c>
    </row>
    <row r="772" spans="2:21">
      <c r="B772" s="6" t="s">
        <v>1630</v>
      </c>
      <c r="C772" s="7" t="s">
        <v>1631</v>
      </c>
      <c r="D772" s="137" t="s">
        <v>1632</v>
      </c>
      <c r="E772" s="9">
        <v>0</v>
      </c>
      <c r="F772" s="39">
        <v>1.1000000000000001</v>
      </c>
      <c r="G772" s="9">
        <f t="shared" si="46"/>
        <v>1.1000000000000001</v>
      </c>
      <c r="H772" s="27"/>
      <c r="I772" s="2" t="s">
        <v>32</v>
      </c>
      <c r="J772" s="10"/>
      <c r="K772" s="10"/>
      <c r="L772" s="10"/>
      <c r="M772" s="10"/>
      <c r="N772" s="10"/>
      <c r="O772" s="10"/>
      <c r="P772" s="10"/>
      <c r="Q772" s="10"/>
      <c r="R772" s="10"/>
      <c r="S772" s="35">
        <v>56680070345001</v>
      </c>
      <c r="T772" s="464" t="s">
        <v>1620</v>
      </c>
      <c r="U772" s="464" t="s">
        <v>3563</v>
      </c>
    </row>
    <row r="773" spans="2:21">
      <c r="B773" s="6" t="s">
        <v>1633</v>
      </c>
      <c r="C773" s="7" t="s">
        <v>1634</v>
      </c>
      <c r="D773" s="137" t="s">
        <v>1635</v>
      </c>
      <c r="E773" s="9">
        <v>0</v>
      </c>
      <c r="F773" s="39">
        <v>1.56</v>
      </c>
      <c r="G773" s="9">
        <f t="shared" si="46"/>
        <v>1.56</v>
      </c>
      <c r="H773" s="27"/>
      <c r="I773" s="2" t="s">
        <v>32</v>
      </c>
      <c r="J773" s="3"/>
      <c r="K773" s="6"/>
      <c r="L773" s="51"/>
      <c r="M773" s="169"/>
      <c r="N773" s="150"/>
      <c r="O773" s="10"/>
      <c r="P773" s="10"/>
      <c r="Q773" s="10"/>
      <c r="R773" s="10"/>
      <c r="S773" s="35">
        <v>56680070344001</v>
      </c>
      <c r="T773" s="464" t="s">
        <v>1620</v>
      </c>
      <c r="U773" s="464" t="s">
        <v>3563</v>
      </c>
    </row>
    <row r="774" spans="2:21" ht="22.5">
      <c r="B774" s="6" t="s">
        <v>1636</v>
      </c>
      <c r="C774" s="7" t="s">
        <v>1637</v>
      </c>
      <c r="D774" s="137" t="s">
        <v>1638</v>
      </c>
      <c r="E774" s="9">
        <v>0</v>
      </c>
      <c r="F774" s="39">
        <v>2.5</v>
      </c>
      <c r="G774" s="9">
        <f t="shared" si="46"/>
        <v>2.5</v>
      </c>
      <c r="H774" s="27"/>
      <c r="I774" s="2" t="s">
        <v>22</v>
      </c>
      <c r="J774" s="10"/>
      <c r="K774" s="10"/>
      <c r="L774" s="10"/>
      <c r="M774" s="10"/>
      <c r="N774" s="10"/>
      <c r="O774" s="10"/>
      <c r="P774" s="10"/>
      <c r="Q774" s="10"/>
      <c r="R774" s="10"/>
      <c r="S774" s="35">
        <v>56680070356001</v>
      </c>
      <c r="T774" s="464" t="s">
        <v>1620</v>
      </c>
      <c r="U774" s="464" t="s">
        <v>3563</v>
      </c>
    </row>
    <row r="775" spans="2:21">
      <c r="B775" s="685" t="s">
        <v>1639</v>
      </c>
      <c r="C775" s="756" t="s">
        <v>1640</v>
      </c>
      <c r="D775" s="837" t="s">
        <v>1641</v>
      </c>
      <c r="E775" s="39">
        <v>0</v>
      </c>
      <c r="F775" s="39">
        <v>0.1</v>
      </c>
      <c r="G775" s="39">
        <f>F775-E775</f>
        <v>0.1</v>
      </c>
      <c r="H775" s="27"/>
      <c r="I775" s="41" t="s">
        <v>32</v>
      </c>
      <c r="J775" s="700"/>
      <c r="K775" s="700"/>
      <c r="L775" s="700"/>
      <c r="M775" s="700"/>
      <c r="N775" s="700"/>
      <c r="O775" s="700"/>
      <c r="P775" s="700"/>
      <c r="Q775" s="700"/>
      <c r="R775" s="700"/>
      <c r="S775" s="793">
        <v>56680070289001</v>
      </c>
      <c r="T775" s="692" t="s">
        <v>1620</v>
      </c>
      <c r="U775" s="692" t="s">
        <v>3563</v>
      </c>
    </row>
    <row r="776" spans="2:21" ht="22.5">
      <c r="B776" s="686"/>
      <c r="C776" s="818"/>
      <c r="D776" s="838"/>
      <c r="E776" s="48">
        <v>0.1</v>
      </c>
      <c r="F776" s="48">
        <v>0.23</v>
      </c>
      <c r="G776" s="48">
        <f>F776-E776</f>
        <v>0.13</v>
      </c>
      <c r="H776" s="27"/>
      <c r="I776" s="50" t="s">
        <v>22</v>
      </c>
      <c r="J776" s="724"/>
      <c r="K776" s="724"/>
      <c r="L776" s="724"/>
      <c r="M776" s="724"/>
      <c r="N776" s="724"/>
      <c r="O776" s="724"/>
      <c r="P776" s="724"/>
      <c r="Q776" s="724"/>
      <c r="R776" s="724"/>
      <c r="S776" s="839"/>
      <c r="T776" s="686"/>
      <c r="U776" s="686"/>
    </row>
    <row r="777" spans="2:21">
      <c r="B777" s="685" t="s">
        <v>1642</v>
      </c>
      <c r="C777" s="756" t="s">
        <v>1643</v>
      </c>
      <c r="D777" s="816" t="s">
        <v>1644</v>
      </c>
      <c r="E777" s="39">
        <v>0</v>
      </c>
      <c r="F777" s="39">
        <v>0.27500000000000002</v>
      </c>
      <c r="G777" s="170">
        <f>F777-E777</f>
        <v>0.27500000000000002</v>
      </c>
      <c r="H777" s="27"/>
      <c r="I777" s="41" t="s">
        <v>32</v>
      </c>
      <c r="J777" s="700"/>
      <c r="K777" s="700"/>
      <c r="L777" s="700"/>
      <c r="M777" s="700"/>
      <c r="N777" s="700"/>
      <c r="O777" s="700"/>
      <c r="P777" s="700"/>
      <c r="Q777" s="700"/>
      <c r="R777" s="700"/>
      <c r="S777" s="793">
        <v>56680010214001</v>
      </c>
      <c r="T777" s="692" t="s">
        <v>1620</v>
      </c>
      <c r="U777" s="692" t="s">
        <v>3563</v>
      </c>
    </row>
    <row r="778" spans="2:21" ht="22.5">
      <c r="B778" s="686"/>
      <c r="C778" s="758"/>
      <c r="D778" s="817"/>
      <c r="E778" s="48">
        <v>0.27500000000000002</v>
      </c>
      <c r="F778" s="48">
        <v>1.7</v>
      </c>
      <c r="G778" s="171">
        <f>F778-E778</f>
        <v>1.4249999999999998</v>
      </c>
      <c r="H778" s="27"/>
      <c r="I778" s="50" t="s">
        <v>22</v>
      </c>
      <c r="J778" s="684"/>
      <c r="K778" s="684"/>
      <c r="L778" s="684"/>
      <c r="M778" s="684"/>
      <c r="N778" s="684"/>
      <c r="O778" s="684"/>
      <c r="P778" s="684"/>
      <c r="Q778" s="684"/>
      <c r="R778" s="684"/>
      <c r="S778" s="839"/>
      <c r="T778" s="686"/>
      <c r="U778" s="686"/>
    </row>
    <row r="779" spans="2:21" ht="22.5">
      <c r="B779" s="6" t="s">
        <v>1645</v>
      </c>
      <c r="C779" s="7" t="s">
        <v>1646</v>
      </c>
      <c r="D779" s="137" t="s">
        <v>1647</v>
      </c>
      <c r="E779" s="9">
        <v>0</v>
      </c>
      <c r="F779" s="9">
        <v>0.61</v>
      </c>
      <c r="G779" s="171">
        <f t="shared" ref="G779:G827" si="47">F779-E779</f>
        <v>0.61</v>
      </c>
      <c r="H779" s="27"/>
      <c r="I779" s="2" t="s">
        <v>22</v>
      </c>
      <c r="J779" s="10"/>
      <c r="K779" s="10"/>
      <c r="L779" s="10"/>
      <c r="M779" s="10"/>
      <c r="N779" s="10"/>
      <c r="O779" s="10"/>
      <c r="P779" s="10"/>
      <c r="Q779" s="10"/>
      <c r="R779" s="10"/>
      <c r="S779" s="35">
        <v>56680010206001</v>
      </c>
      <c r="T779" s="464" t="s">
        <v>1620</v>
      </c>
      <c r="U779" s="464" t="s">
        <v>3563</v>
      </c>
    </row>
    <row r="780" spans="2:21" ht="22.5">
      <c r="B780" s="6" t="s">
        <v>1648</v>
      </c>
      <c r="C780" s="7" t="s">
        <v>1649</v>
      </c>
      <c r="D780" s="137" t="s">
        <v>1650</v>
      </c>
      <c r="E780" s="9">
        <v>0</v>
      </c>
      <c r="F780" s="9">
        <v>4.13</v>
      </c>
      <c r="G780" s="171">
        <f t="shared" si="47"/>
        <v>4.13</v>
      </c>
      <c r="H780" s="27"/>
      <c r="I780" s="2" t="s">
        <v>22</v>
      </c>
      <c r="J780" s="10"/>
      <c r="K780" s="10"/>
      <c r="L780" s="2"/>
      <c r="M780" s="10"/>
      <c r="N780" s="10"/>
      <c r="O780" s="10"/>
      <c r="P780" s="10"/>
      <c r="Q780" s="10"/>
      <c r="R780" s="10"/>
      <c r="S780" s="35">
        <v>56680040092001</v>
      </c>
      <c r="T780" s="464" t="s">
        <v>1620</v>
      </c>
      <c r="U780" s="464" t="s">
        <v>3563</v>
      </c>
    </row>
    <row r="781" spans="2:21" ht="22.5">
      <c r="B781" s="6" t="s">
        <v>1651</v>
      </c>
      <c r="C781" s="7" t="s">
        <v>1652</v>
      </c>
      <c r="D781" s="137" t="s">
        <v>1653</v>
      </c>
      <c r="E781" s="9">
        <v>0</v>
      </c>
      <c r="F781" s="9">
        <v>2.56</v>
      </c>
      <c r="G781" s="171">
        <f t="shared" si="47"/>
        <v>2.56</v>
      </c>
      <c r="H781" s="27"/>
      <c r="I781" s="2" t="s">
        <v>22</v>
      </c>
      <c r="J781" s="10"/>
      <c r="K781" s="10"/>
      <c r="L781" s="10"/>
      <c r="M781" s="10"/>
      <c r="N781" s="10"/>
      <c r="O781" s="10"/>
      <c r="P781" s="10"/>
      <c r="Q781" s="10"/>
      <c r="R781" s="10"/>
      <c r="S781" s="35">
        <v>56680010208001</v>
      </c>
      <c r="T781" s="464" t="s">
        <v>1620</v>
      </c>
      <c r="U781" s="464" t="s">
        <v>3563</v>
      </c>
    </row>
    <row r="782" spans="2:21" ht="22.5">
      <c r="B782" s="6" t="s">
        <v>1654</v>
      </c>
      <c r="C782" s="7" t="s">
        <v>1655</v>
      </c>
      <c r="D782" s="137" t="s">
        <v>1656</v>
      </c>
      <c r="E782" s="9">
        <v>0</v>
      </c>
      <c r="F782" s="9">
        <v>4.66</v>
      </c>
      <c r="G782" s="171">
        <f t="shared" si="47"/>
        <v>4.66</v>
      </c>
      <c r="H782" s="27"/>
      <c r="I782" s="2" t="s">
        <v>22</v>
      </c>
      <c r="J782" s="10"/>
      <c r="K782" s="10"/>
      <c r="L782" s="10"/>
      <c r="M782" s="10"/>
      <c r="N782" s="10"/>
      <c r="O782" s="10"/>
      <c r="P782" s="10"/>
      <c r="Q782" s="10"/>
      <c r="R782" s="10"/>
      <c r="S782" s="35">
        <v>56680050210001</v>
      </c>
      <c r="T782" s="464" t="s">
        <v>1620</v>
      </c>
      <c r="U782" s="464" t="s">
        <v>3563</v>
      </c>
    </row>
    <row r="783" spans="2:21" ht="22.5">
      <c r="B783" s="6" t="s">
        <v>1657</v>
      </c>
      <c r="C783" s="7" t="s">
        <v>1658</v>
      </c>
      <c r="D783" s="137" t="s">
        <v>1659</v>
      </c>
      <c r="E783" s="9">
        <v>0</v>
      </c>
      <c r="F783" s="9">
        <v>0.22</v>
      </c>
      <c r="G783" s="171">
        <f t="shared" si="47"/>
        <v>0.22</v>
      </c>
      <c r="H783" s="27"/>
      <c r="I783" s="2" t="s">
        <v>22</v>
      </c>
      <c r="J783" s="3"/>
      <c r="K783" s="6"/>
      <c r="L783" s="51"/>
      <c r="M783" s="169"/>
      <c r="N783" s="150"/>
      <c r="O783" s="10"/>
      <c r="P783" s="10"/>
      <c r="Q783" s="10"/>
      <c r="R783" s="10"/>
      <c r="S783" s="35">
        <v>56680020197001</v>
      </c>
      <c r="T783" s="464" t="s">
        <v>1620</v>
      </c>
      <c r="U783" s="464" t="s">
        <v>3563</v>
      </c>
    </row>
    <row r="784" spans="2:21" ht="22.5">
      <c r="B784" s="6" t="s">
        <v>1660</v>
      </c>
      <c r="C784" s="7" t="s">
        <v>1661</v>
      </c>
      <c r="D784" s="137" t="s">
        <v>1662</v>
      </c>
      <c r="E784" s="9">
        <v>0</v>
      </c>
      <c r="F784" s="9">
        <v>0.44</v>
      </c>
      <c r="G784" s="171">
        <f t="shared" si="47"/>
        <v>0.44</v>
      </c>
      <c r="H784" s="27"/>
      <c r="I784" s="2" t="s">
        <v>22</v>
      </c>
      <c r="J784" s="10"/>
      <c r="K784" s="10"/>
      <c r="L784" s="10"/>
      <c r="M784" s="10"/>
      <c r="N784" s="10"/>
      <c r="O784" s="10"/>
      <c r="P784" s="10"/>
      <c r="Q784" s="10"/>
      <c r="R784" s="10"/>
      <c r="S784" s="35">
        <v>56680010211001</v>
      </c>
      <c r="T784" s="464" t="s">
        <v>1620</v>
      </c>
      <c r="U784" s="464" t="s">
        <v>3563</v>
      </c>
    </row>
    <row r="785" spans="2:21" ht="22.5">
      <c r="B785" s="6" t="s">
        <v>1663</v>
      </c>
      <c r="C785" s="7" t="s">
        <v>1664</v>
      </c>
      <c r="D785" s="137" t="s">
        <v>1665</v>
      </c>
      <c r="E785" s="9">
        <v>0</v>
      </c>
      <c r="F785" s="9">
        <v>3.21</v>
      </c>
      <c r="G785" s="171">
        <f t="shared" si="47"/>
        <v>3.21</v>
      </c>
      <c r="H785" s="27"/>
      <c r="I785" s="2" t="s">
        <v>22</v>
      </c>
      <c r="J785" s="10"/>
      <c r="K785" s="10"/>
      <c r="L785" s="10"/>
      <c r="M785" s="10"/>
      <c r="N785" s="10"/>
      <c r="O785" s="10"/>
      <c r="P785" s="10"/>
      <c r="Q785" s="10"/>
      <c r="R785" s="10"/>
      <c r="S785" s="35">
        <v>56680070358001</v>
      </c>
      <c r="T785" s="464" t="s">
        <v>1620</v>
      </c>
      <c r="U785" s="464" t="s">
        <v>3563</v>
      </c>
    </row>
    <row r="786" spans="2:21" ht="22.5">
      <c r="B786" s="6" t="s">
        <v>1666</v>
      </c>
      <c r="C786" s="7" t="s">
        <v>1667</v>
      </c>
      <c r="D786" s="137" t="s">
        <v>1668</v>
      </c>
      <c r="E786" s="9">
        <v>0</v>
      </c>
      <c r="F786" s="9">
        <v>0.4</v>
      </c>
      <c r="G786" s="171">
        <f t="shared" si="47"/>
        <v>0.4</v>
      </c>
      <c r="H786" s="27"/>
      <c r="I786" s="2" t="s">
        <v>22</v>
      </c>
      <c r="J786" s="10"/>
      <c r="K786" s="10"/>
      <c r="L786" s="2"/>
      <c r="M786" s="10"/>
      <c r="N786" s="10"/>
      <c r="O786" s="10"/>
      <c r="P786" s="10"/>
      <c r="Q786" s="10"/>
      <c r="R786" s="10"/>
      <c r="S786" s="35">
        <v>56680070349001</v>
      </c>
      <c r="T786" s="464" t="s">
        <v>1620</v>
      </c>
      <c r="U786" s="464" t="s">
        <v>3563</v>
      </c>
    </row>
    <row r="787" spans="2:21" ht="22.5">
      <c r="B787" s="6" t="s">
        <v>1669</v>
      </c>
      <c r="C787" s="7" t="s">
        <v>1670</v>
      </c>
      <c r="D787" s="137" t="s">
        <v>1671</v>
      </c>
      <c r="E787" s="9">
        <v>0</v>
      </c>
      <c r="F787" s="9">
        <v>1.48</v>
      </c>
      <c r="G787" s="171">
        <f t="shared" si="47"/>
        <v>1.48</v>
      </c>
      <c r="H787" s="27"/>
      <c r="I787" s="2" t="s">
        <v>22</v>
      </c>
      <c r="J787" s="10"/>
      <c r="K787" s="10"/>
      <c r="L787" s="2"/>
      <c r="M787" s="10"/>
      <c r="N787" s="10"/>
      <c r="O787" s="10"/>
      <c r="P787" s="10"/>
      <c r="Q787" s="10"/>
      <c r="R787" s="10"/>
      <c r="S787" s="35">
        <v>56680020199001</v>
      </c>
      <c r="T787" s="464" t="s">
        <v>1620</v>
      </c>
      <c r="U787" s="464" t="s">
        <v>3563</v>
      </c>
    </row>
    <row r="788" spans="2:21" ht="22.5">
      <c r="B788" s="6" t="s">
        <v>1672</v>
      </c>
      <c r="C788" s="7" t="s">
        <v>1673</v>
      </c>
      <c r="D788" s="137" t="s">
        <v>1674</v>
      </c>
      <c r="E788" s="9">
        <v>0</v>
      </c>
      <c r="F788" s="9">
        <v>0.89</v>
      </c>
      <c r="G788" s="171">
        <f t="shared" si="47"/>
        <v>0.89</v>
      </c>
      <c r="H788" s="27"/>
      <c r="I788" s="2" t="s">
        <v>22</v>
      </c>
      <c r="J788" s="10"/>
      <c r="K788" s="10"/>
      <c r="L788" s="10"/>
      <c r="M788" s="10"/>
      <c r="N788" s="10"/>
      <c r="O788" s="10"/>
      <c r="P788" s="10"/>
      <c r="Q788" s="10"/>
      <c r="R788" s="10"/>
      <c r="S788" s="35">
        <v>56680060466001</v>
      </c>
      <c r="T788" s="464" t="s">
        <v>1620</v>
      </c>
      <c r="U788" s="464" t="s">
        <v>3563</v>
      </c>
    </row>
    <row r="789" spans="2:21" ht="22.5">
      <c r="B789" s="6" t="s">
        <v>1675</v>
      </c>
      <c r="C789" s="7" t="s">
        <v>1676</v>
      </c>
      <c r="D789" s="137" t="s">
        <v>1677</v>
      </c>
      <c r="E789" s="9">
        <v>0</v>
      </c>
      <c r="F789" s="9">
        <v>0.3</v>
      </c>
      <c r="G789" s="171">
        <f t="shared" si="47"/>
        <v>0.3</v>
      </c>
      <c r="H789" s="27"/>
      <c r="I789" s="3" t="s">
        <v>42</v>
      </c>
      <c r="J789" s="10"/>
      <c r="K789" s="10"/>
      <c r="L789" s="10"/>
      <c r="M789" s="10"/>
      <c r="N789" s="10"/>
      <c r="O789" s="10"/>
      <c r="P789" s="10"/>
      <c r="Q789" s="10"/>
      <c r="R789" s="10"/>
      <c r="S789" s="35">
        <v>56680030002001</v>
      </c>
      <c r="T789" s="464" t="s">
        <v>1620</v>
      </c>
      <c r="U789" s="464" t="s">
        <v>3563</v>
      </c>
    </row>
    <row r="790" spans="2:21" ht="22.5">
      <c r="B790" s="6" t="s">
        <v>1678</v>
      </c>
      <c r="C790" s="7" t="s">
        <v>1679</v>
      </c>
      <c r="D790" s="137" t="s">
        <v>1680</v>
      </c>
      <c r="E790" s="9">
        <v>0</v>
      </c>
      <c r="F790" s="9">
        <v>0.83</v>
      </c>
      <c r="G790" s="171">
        <f t="shared" si="47"/>
        <v>0.83</v>
      </c>
      <c r="H790" s="27"/>
      <c r="I790" s="50" t="s">
        <v>42</v>
      </c>
      <c r="J790" s="3"/>
      <c r="K790" s="6"/>
      <c r="L790" s="51"/>
      <c r="M790" s="169"/>
      <c r="N790" s="150"/>
      <c r="O790" s="10"/>
      <c r="P790" s="10"/>
      <c r="Q790" s="10"/>
      <c r="R790" s="10"/>
      <c r="S790" s="35">
        <v>56680010221001</v>
      </c>
      <c r="T790" s="464" t="s">
        <v>1620</v>
      </c>
      <c r="U790" s="464" t="s">
        <v>3563</v>
      </c>
    </row>
    <row r="791" spans="2:21" ht="22.5">
      <c r="B791" s="6" t="s">
        <v>1681</v>
      </c>
      <c r="C791" s="7" t="s">
        <v>1682</v>
      </c>
      <c r="D791" s="137" t="s">
        <v>1683</v>
      </c>
      <c r="E791" s="9">
        <v>0</v>
      </c>
      <c r="F791" s="9">
        <v>1.59</v>
      </c>
      <c r="G791" s="171">
        <f t="shared" si="47"/>
        <v>1.59</v>
      </c>
      <c r="H791" s="27"/>
      <c r="I791" s="2" t="s">
        <v>22</v>
      </c>
      <c r="J791" s="10"/>
      <c r="K791" s="10"/>
      <c r="L791" s="10"/>
      <c r="M791" s="10"/>
      <c r="N791" s="10"/>
      <c r="O791" s="10"/>
      <c r="P791" s="10"/>
      <c r="Q791" s="10"/>
      <c r="R791" s="10"/>
      <c r="S791" s="35">
        <v>56680030128001</v>
      </c>
      <c r="T791" s="464" t="s">
        <v>1620</v>
      </c>
      <c r="U791" s="464" t="s">
        <v>3563</v>
      </c>
    </row>
    <row r="792" spans="2:21" ht="22.5">
      <c r="B792" s="685" t="s">
        <v>1684</v>
      </c>
      <c r="C792" s="756" t="s">
        <v>1685</v>
      </c>
      <c r="D792" s="816" t="s">
        <v>1686</v>
      </c>
      <c r="E792" s="39">
        <v>0</v>
      </c>
      <c r="F792" s="39">
        <v>0.5</v>
      </c>
      <c r="G792" s="171">
        <f>F792-E792</f>
        <v>0.5</v>
      </c>
      <c r="H792" s="27"/>
      <c r="I792" s="41" t="s">
        <v>22</v>
      </c>
      <c r="J792" s="700"/>
      <c r="K792" s="700"/>
      <c r="L792" s="700"/>
      <c r="M792" s="700"/>
      <c r="N792" s="700"/>
      <c r="O792" s="700"/>
      <c r="P792" s="700"/>
      <c r="Q792" s="700"/>
      <c r="R792" s="700"/>
      <c r="S792" s="793">
        <v>56680030132002</v>
      </c>
      <c r="T792" s="692" t="s">
        <v>1620</v>
      </c>
      <c r="U792" s="692" t="s">
        <v>3563</v>
      </c>
    </row>
    <row r="793" spans="2:21" ht="22.5">
      <c r="B793" s="686"/>
      <c r="C793" s="758"/>
      <c r="D793" s="817"/>
      <c r="E793" s="48">
        <v>0.5</v>
      </c>
      <c r="F793" s="20">
        <v>1.1499999999999999</v>
      </c>
      <c r="G793" s="171">
        <f>F793-E793</f>
        <v>0.64999999999999991</v>
      </c>
      <c r="H793" s="27"/>
      <c r="I793" s="50" t="s">
        <v>42</v>
      </c>
      <c r="J793" s="684"/>
      <c r="K793" s="684"/>
      <c r="L793" s="684"/>
      <c r="M793" s="684"/>
      <c r="N793" s="684"/>
      <c r="O793" s="684"/>
      <c r="P793" s="684"/>
      <c r="Q793" s="684"/>
      <c r="R793" s="684"/>
      <c r="S793" s="839"/>
      <c r="T793" s="686"/>
      <c r="U793" s="686"/>
    </row>
    <row r="794" spans="2:21" ht="22.5">
      <c r="B794" s="7"/>
      <c r="C794" s="7" t="s">
        <v>1687</v>
      </c>
      <c r="D794" s="137" t="s">
        <v>1688</v>
      </c>
      <c r="E794" s="9">
        <v>0</v>
      </c>
      <c r="F794" s="9">
        <v>0.11</v>
      </c>
      <c r="G794" s="171">
        <f t="shared" si="47"/>
        <v>0.11</v>
      </c>
      <c r="H794" s="27"/>
      <c r="I794" s="50" t="s">
        <v>42</v>
      </c>
      <c r="J794" s="10"/>
      <c r="K794" s="10"/>
      <c r="L794" s="10"/>
      <c r="M794" s="10"/>
      <c r="N794" s="10"/>
      <c r="O794" s="10"/>
      <c r="P794" s="10"/>
      <c r="Q794" s="10"/>
      <c r="R794" s="10"/>
      <c r="S794" s="35">
        <v>56680030133001</v>
      </c>
      <c r="T794" s="464" t="s">
        <v>1620</v>
      </c>
      <c r="U794" s="464" t="s">
        <v>3563</v>
      </c>
    </row>
    <row r="795" spans="2:21" ht="22.5">
      <c r="B795" s="6" t="s">
        <v>1689</v>
      </c>
      <c r="C795" s="16" t="s">
        <v>1690</v>
      </c>
      <c r="D795" s="156" t="s">
        <v>1691</v>
      </c>
      <c r="E795" s="13">
        <v>0</v>
      </c>
      <c r="F795" s="13">
        <v>1.56</v>
      </c>
      <c r="G795" s="171">
        <f t="shared" si="47"/>
        <v>1.56</v>
      </c>
      <c r="H795" s="27"/>
      <c r="I795" s="3" t="s">
        <v>22</v>
      </c>
      <c r="J795" s="6"/>
      <c r="K795" s="6"/>
      <c r="L795" s="6"/>
      <c r="M795" s="6"/>
      <c r="N795" s="6"/>
      <c r="O795" s="6"/>
      <c r="P795" s="6"/>
      <c r="Q795" s="6"/>
      <c r="R795" s="6"/>
      <c r="S795" s="35">
        <v>56680070231001</v>
      </c>
      <c r="T795" s="464" t="s">
        <v>1620</v>
      </c>
      <c r="U795" s="464" t="s">
        <v>3563</v>
      </c>
    </row>
    <row r="796" spans="2:21" ht="22.5">
      <c r="B796" s="6" t="s">
        <v>1692</v>
      </c>
      <c r="C796" s="7" t="s">
        <v>1693</v>
      </c>
      <c r="D796" s="137" t="s">
        <v>1694</v>
      </c>
      <c r="E796" s="9">
        <v>0</v>
      </c>
      <c r="F796" s="66">
        <v>1.19</v>
      </c>
      <c r="G796" s="9">
        <f t="shared" si="47"/>
        <v>1.19</v>
      </c>
      <c r="H796" s="27"/>
      <c r="I796" s="2" t="s">
        <v>22</v>
      </c>
      <c r="J796" s="10"/>
      <c r="K796" s="10"/>
      <c r="L796" s="10"/>
      <c r="M796" s="10"/>
      <c r="N796" s="10"/>
      <c r="O796" s="10"/>
      <c r="P796" s="10"/>
      <c r="Q796" s="10"/>
      <c r="R796" s="10"/>
      <c r="S796" s="35">
        <v>56680060445001</v>
      </c>
      <c r="T796" s="464" t="s">
        <v>1620</v>
      </c>
      <c r="U796" s="464" t="s">
        <v>3563</v>
      </c>
    </row>
    <row r="797" spans="2:21" ht="22.5">
      <c r="B797" s="6" t="s">
        <v>1695</v>
      </c>
      <c r="C797" s="7" t="s">
        <v>1696</v>
      </c>
      <c r="D797" s="137" t="s">
        <v>1697</v>
      </c>
      <c r="E797" s="9">
        <v>0</v>
      </c>
      <c r="F797" s="66">
        <v>2.67</v>
      </c>
      <c r="G797" s="9">
        <f t="shared" si="47"/>
        <v>2.67</v>
      </c>
      <c r="H797" s="27"/>
      <c r="I797" s="2" t="s">
        <v>22</v>
      </c>
      <c r="J797" s="10"/>
      <c r="K797" s="10"/>
      <c r="L797" s="2"/>
      <c r="M797" s="10"/>
      <c r="N797" s="10"/>
      <c r="O797" s="10"/>
      <c r="P797" s="10"/>
      <c r="Q797" s="10"/>
      <c r="R797" s="10"/>
      <c r="S797" s="35">
        <v>56680070346001</v>
      </c>
      <c r="T797" s="464" t="s">
        <v>1620</v>
      </c>
      <c r="U797" s="464" t="s">
        <v>3563</v>
      </c>
    </row>
    <row r="798" spans="2:21">
      <c r="B798" s="6" t="s">
        <v>1698</v>
      </c>
      <c r="C798" s="7" t="s">
        <v>1699</v>
      </c>
      <c r="D798" s="137" t="s">
        <v>1700</v>
      </c>
      <c r="E798" s="9">
        <v>0</v>
      </c>
      <c r="F798" s="66">
        <v>1.82</v>
      </c>
      <c r="G798" s="9">
        <f t="shared" si="47"/>
        <v>1.82</v>
      </c>
      <c r="H798" s="27"/>
      <c r="I798" s="2" t="s">
        <v>32</v>
      </c>
      <c r="J798" s="10"/>
      <c r="K798" s="10"/>
      <c r="L798" s="10"/>
      <c r="M798" s="10"/>
      <c r="N798" s="10"/>
      <c r="O798" s="10"/>
      <c r="P798" s="10"/>
      <c r="Q798" s="10"/>
      <c r="R798" s="10"/>
      <c r="S798" s="35">
        <v>56680070347001</v>
      </c>
      <c r="T798" s="464" t="s">
        <v>1620</v>
      </c>
      <c r="U798" s="464" t="s">
        <v>3563</v>
      </c>
    </row>
    <row r="799" spans="2:21" ht="22.5">
      <c r="B799" s="6" t="s">
        <v>1701</v>
      </c>
      <c r="C799" s="7" t="s">
        <v>1702</v>
      </c>
      <c r="D799" s="137" t="s">
        <v>1703</v>
      </c>
      <c r="E799" s="9">
        <v>0</v>
      </c>
      <c r="F799" s="66">
        <v>1.41</v>
      </c>
      <c r="G799" s="9">
        <f t="shared" si="47"/>
        <v>1.41</v>
      </c>
      <c r="H799" s="27"/>
      <c r="I799" s="2" t="s">
        <v>22</v>
      </c>
      <c r="J799" s="10"/>
      <c r="K799" s="10"/>
      <c r="L799" s="10"/>
      <c r="M799" s="10"/>
      <c r="N799" s="10"/>
      <c r="O799" s="10"/>
      <c r="P799" s="10"/>
      <c r="Q799" s="10"/>
      <c r="R799" s="10"/>
      <c r="S799" s="35">
        <v>56680070348001</v>
      </c>
      <c r="T799" s="464" t="s">
        <v>1620</v>
      </c>
      <c r="U799" s="464" t="s">
        <v>3563</v>
      </c>
    </row>
    <row r="800" spans="2:21" ht="22.5">
      <c r="B800" s="6" t="s">
        <v>1704</v>
      </c>
      <c r="C800" s="7" t="s">
        <v>1705</v>
      </c>
      <c r="D800" s="137" t="s">
        <v>1706</v>
      </c>
      <c r="E800" s="9">
        <v>0</v>
      </c>
      <c r="F800" s="66">
        <v>2.4900000000000002</v>
      </c>
      <c r="G800" s="9">
        <f t="shared" si="47"/>
        <v>2.4900000000000002</v>
      </c>
      <c r="H800" s="27"/>
      <c r="I800" s="2" t="s">
        <v>22</v>
      </c>
      <c r="J800" s="3"/>
      <c r="K800" s="6"/>
      <c r="L800" s="51"/>
      <c r="M800" s="169"/>
      <c r="N800" s="150"/>
      <c r="O800" s="10"/>
      <c r="P800" s="10"/>
      <c r="Q800" s="10"/>
      <c r="R800" s="10"/>
      <c r="S800" s="35">
        <v>56680050354001</v>
      </c>
      <c r="T800" s="464" t="s">
        <v>1620</v>
      </c>
      <c r="U800" s="464" t="s">
        <v>3563</v>
      </c>
    </row>
    <row r="801" spans="2:21" ht="22.5">
      <c r="B801" s="6" t="s">
        <v>1707</v>
      </c>
      <c r="C801" s="7" t="s">
        <v>1708</v>
      </c>
      <c r="D801" s="137" t="s">
        <v>1709</v>
      </c>
      <c r="E801" s="9">
        <v>0</v>
      </c>
      <c r="F801" s="66">
        <v>0.84</v>
      </c>
      <c r="G801" s="9">
        <f t="shared" si="47"/>
        <v>0.84</v>
      </c>
      <c r="H801" s="27"/>
      <c r="I801" s="2" t="s">
        <v>22</v>
      </c>
      <c r="J801" s="10"/>
      <c r="K801" s="10"/>
      <c r="L801" s="10"/>
      <c r="M801" s="10"/>
      <c r="N801" s="10"/>
      <c r="O801" s="10"/>
      <c r="P801" s="10"/>
      <c r="Q801" s="10"/>
      <c r="R801" s="10"/>
      <c r="S801" s="35">
        <v>56680020198001</v>
      </c>
      <c r="T801" s="464" t="s">
        <v>1620</v>
      </c>
      <c r="U801" s="464" t="s">
        <v>3563</v>
      </c>
    </row>
    <row r="802" spans="2:21" ht="22.5">
      <c r="B802" s="6" t="s">
        <v>1710</v>
      </c>
      <c r="C802" s="7" t="s">
        <v>1711</v>
      </c>
      <c r="D802" s="137" t="s">
        <v>1712</v>
      </c>
      <c r="E802" s="9">
        <v>0</v>
      </c>
      <c r="F802" s="66">
        <v>0.82</v>
      </c>
      <c r="G802" s="9">
        <f t="shared" si="47"/>
        <v>0.82</v>
      </c>
      <c r="H802" s="27"/>
      <c r="I802" s="2" t="s">
        <v>22</v>
      </c>
      <c r="J802" s="10"/>
      <c r="K802" s="10"/>
      <c r="L802" s="10"/>
      <c r="M802" s="10"/>
      <c r="N802" s="10"/>
      <c r="O802" s="10"/>
      <c r="P802" s="10"/>
      <c r="Q802" s="10"/>
      <c r="R802" s="10"/>
      <c r="S802" s="35">
        <v>56680070352001</v>
      </c>
      <c r="T802" s="464" t="s">
        <v>1620</v>
      </c>
      <c r="U802" s="464" t="s">
        <v>3563</v>
      </c>
    </row>
    <row r="803" spans="2:21" ht="22.5">
      <c r="B803" s="6" t="s">
        <v>1713</v>
      </c>
      <c r="C803" s="7" t="s">
        <v>1714</v>
      </c>
      <c r="D803" s="137" t="s">
        <v>1715</v>
      </c>
      <c r="E803" s="9">
        <v>0</v>
      </c>
      <c r="F803" s="66">
        <v>0.28000000000000003</v>
      </c>
      <c r="G803" s="9">
        <f t="shared" si="47"/>
        <v>0.28000000000000003</v>
      </c>
      <c r="H803" s="27"/>
      <c r="I803" s="2" t="s">
        <v>22</v>
      </c>
      <c r="J803" s="10"/>
      <c r="K803" s="10"/>
      <c r="L803" s="2"/>
      <c r="M803" s="10"/>
      <c r="N803" s="10"/>
      <c r="O803" s="10"/>
      <c r="P803" s="10"/>
      <c r="Q803" s="10"/>
      <c r="R803" s="10"/>
      <c r="S803" s="35">
        <v>56680060335002</v>
      </c>
      <c r="T803" s="464" t="s">
        <v>1620</v>
      </c>
      <c r="U803" s="464" t="s">
        <v>3563</v>
      </c>
    </row>
    <row r="804" spans="2:21" ht="22.5">
      <c r="B804" s="6" t="s">
        <v>1716</v>
      </c>
      <c r="C804" s="16" t="s">
        <v>1717</v>
      </c>
      <c r="D804" s="156" t="s">
        <v>1718</v>
      </c>
      <c r="E804" s="13">
        <v>0</v>
      </c>
      <c r="F804" s="66">
        <v>1.83</v>
      </c>
      <c r="G804" s="13">
        <f t="shared" si="47"/>
        <v>1.83</v>
      </c>
      <c r="H804" s="27"/>
      <c r="I804" s="3" t="s">
        <v>22</v>
      </c>
      <c r="J804" s="6"/>
      <c r="K804" s="6"/>
      <c r="L804" s="3"/>
      <c r="M804" s="6"/>
      <c r="N804" s="6"/>
      <c r="O804" s="6"/>
      <c r="P804" s="6"/>
      <c r="Q804" s="6"/>
      <c r="R804" s="6"/>
      <c r="S804" s="35">
        <v>56680050151001</v>
      </c>
      <c r="T804" s="464" t="s">
        <v>1620</v>
      </c>
      <c r="U804" s="464" t="s">
        <v>3563</v>
      </c>
    </row>
    <row r="805" spans="2:21" ht="22.5">
      <c r="B805" s="6" t="s">
        <v>1719</v>
      </c>
      <c r="C805" s="16" t="s">
        <v>1720</v>
      </c>
      <c r="D805" s="156" t="s">
        <v>1721</v>
      </c>
      <c r="E805" s="13">
        <v>0</v>
      </c>
      <c r="F805" s="13">
        <v>0.43</v>
      </c>
      <c r="G805" s="13">
        <f t="shared" si="47"/>
        <v>0.43</v>
      </c>
      <c r="H805" s="27"/>
      <c r="I805" s="3" t="s">
        <v>22</v>
      </c>
      <c r="J805" s="6"/>
      <c r="K805" s="6"/>
      <c r="L805" s="3"/>
      <c r="M805" s="6"/>
      <c r="N805" s="6"/>
      <c r="O805" s="6"/>
      <c r="P805" s="6"/>
      <c r="Q805" s="6"/>
      <c r="R805" s="3"/>
      <c r="S805" s="33">
        <v>56680070118</v>
      </c>
      <c r="T805" s="464" t="s">
        <v>1620</v>
      </c>
      <c r="U805" s="464">
        <v>2026</v>
      </c>
    </row>
    <row r="806" spans="2:21" ht="22.5">
      <c r="B806" s="6" t="s">
        <v>1722</v>
      </c>
      <c r="C806" s="16" t="s">
        <v>1723</v>
      </c>
      <c r="D806" s="156" t="s">
        <v>1724</v>
      </c>
      <c r="E806" s="13">
        <v>0</v>
      </c>
      <c r="F806" s="13">
        <v>0.3</v>
      </c>
      <c r="G806" s="13">
        <f t="shared" si="47"/>
        <v>0.3</v>
      </c>
      <c r="H806" s="27"/>
      <c r="I806" s="3" t="s">
        <v>22</v>
      </c>
      <c r="J806" s="6"/>
      <c r="K806" s="6"/>
      <c r="L806" s="3"/>
      <c r="M806" s="6"/>
      <c r="N806" s="6"/>
      <c r="O806" s="6"/>
      <c r="P806" s="6"/>
      <c r="Q806" s="6"/>
      <c r="R806" s="3"/>
      <c r="S806" s="33">
        <v>56680010041</v>
      </c>
      <c r="T806" s="464" t="s">
        <v>1620</v>
      </c>
      <c r="U806" s="464">
        <v>2026</v>
      </c>
    </row>
    <row r="807" spans="2:21">
      <c r="B807" s="6" t="s">
        <v>1725</v>
      </c>
      <c r="C807" s="16" t="s">
        <v>1726</v>
      </c>
      <c r="D807" s="156" t="s">
        <v>1727</v>
      </c>
      <c r="E807" s="13">
        <v>0</v>
      </c>
      <c r="F807" s="13">
        <v>0.42</v>
      </c>
      <c r="G807" s="13">
        <f t="shared" si="47"/>
        <v>0.42</v>
      </c>
      <c r="H807" s="27"/>
      <c r="I807" s="3" t="s">
        <v>32</v>
      </c>
      <c r="J807" s="6"/>
      <c r="K807" s="6"/>
      <c r="L807" s="3"/>
      <c r="M807" s="6"/>
      <c r="N807" s="6"/>
      <c r="O807" s="6"/>
      <c r="P807" s="6"/>
      <c r="Q807" s="6"/>
      <c r="R807" s="6"/>
      <c r="S807" s="36">
        <v>56680070463</v>
      </c>
      <c r="T807" s="464" t="s">
        <v>1620</v>
      </c>
      <c r="U807" s="464">
        <v>2026</v>
      </c>
    </row>
    <row r="808" spans="2:21" ht="22.5">
      <c r="B808" s="6" t="s">
        <v>1728</v>
      </c>
      <c r="C808" s="16" t="s">
        <v>1729</v>
      </c>
      <c r="D808" s="156" t="s">
        <v>1730</v>
      </c>
      <c r="E808" s="13">
        <v>0</v>
      </c>
      <c r="F808" s="13">
        <v>0.33</v>
      </c>
      <c r="G808" s="13">
        <f t="shared" si="47"/>
        <v>0.33</v>
      </c>
      <c r="H808" s="27"/>
      <c r="I808" s="3" t="s">
        <v>22</v>
      </c>
      <c r="J808" s="6"/>
      <c r="K808" s="6"/>
      <c r="L808" s="3"/>
      <c r="M808" s="6"/>
      <c r="N808" s="6"/>
      <c r="O808" s="6"/>
      <c r="P808" s="6"/>
      <c r="Q808" s="6"/>
      <c r="R808" s="3"/>
      <c r="S808" s="33">
        <v>56680030043</v>
      </c>
      <c r="T808" s="464" t="s">
        <v>1620</v>
      </c>
      <c r="U808" s="464">
        <v>2026</v>
      </c>
    </row>
    <row r="809" spans="2:21" ht="22.5">
      <c r="B809" s="6" t="s">
        <v>1731</v>
      </c>
      <c r="C809" s="16" t="s">
        <v>1687</v>
      </c>
      <c r="D809" s="156" t="s">
        <v>1732</v>
      </c>
      <c r="E809" s="13">
        <v>0</v>
      </c>
      <c r="F809" s="13">
        <v>0.43</v>
      </c>
      <c r="G809" s="13">
        <f t="shared" si="47"/>
        <v>0.43</v>
      </c>
      <c r="H809" s="27"/>
      <c r="I809" s="3" t="s">
        <v>22</v>
      </c>
      <c r="J809" s="6"/>
      <c r="K809" s="6"/>
      <c r="L809" s="3"/>
      <c r="M809" s="6"/>
      <c r="N809" s="6"/>
      <c r="O809" s="6"/>
      <c r="P809" s="6"/>
      <c r="Q809" s="6"/>
      <c r="R809" s="3"/>
      <c r="S809" s="33">
        <v>56680060315</v>
      </c>
      <c r="T809" s="464" t="s">
        <v>1620</v>
      </c>
      <c r="U809" s="464">
        <v>2026</v>
      </c>
    </row>
    <row r="810" spans="2:21" ht="22.5">
      <c r="B810" s="6" t="s">
        <v>1733</v>
      </c>
      <c r="C810" s="16" t="s">
        <v>1734</v>
      </c>
      <c r="D810" s="156" t="s">
        <v>1735</v>
      </c>
      <c r="E810" s="13">
        <v>0</v>
      </c>
      <c r="F810" s="13">
        <v>0.21</v>
      </c>
      <c r="G810" s="13">
        <f t="shared" si="47"/>
        <v>0.21</v>
      </c>
      <c r="H810" s="27"/>
      <c r="I810" s="3" t="s">
        <v>22</v>
      </c>
      <c r="J810" s="6"/>
      <c r="K810" s="6"/>
      <c r="L810" s="3"/>
      <c r="M810" s="6"/>
      <c r="N810" s="6"/>
      <c r="O810" s="6"/>
      <c r="P810" s="6"/>
      <c r="Q810" s="6"/>
      <c r="R810" s="6"/>
      <c r="S810" s="36">
        <v>56680070436</v>
      </c>
      <c r="T810" s="464" t="s">
        <v>1620</v>
      </c>
      <c r="U810" s="464">
        <v>2026</v>
      </c>
    </row>
    <row r="811" spans="2:21" ht="22.5">
      <c r="B811" s="6" t="s">
        <v>1736</v>
      </c>
      <c r="C811" s="16" t="s">
        <v>1737</v>
      </c>
      <c r="D811" s="156" t="s">
        <v>1738</v>
      </c>
      <c r="E811" s="13">
        <v>0</v>
      </c>
      <c r="F811" s="13">
        <v>0.45</v>
      </c>
      <c r="G811" s="13">
        <f t="shared" si="47"/>
        <v>0.45</v>
      </c>
      <c r="H811" s="27"/>
      <c r="I811" s="3" t="s">
        <v>22</v>
      </c>
      <c r="J811" s="6"/>
      <c r="K811" s="6"/>
      <c r="L811" s="3"/>
      <c r="M811" s="6"/>
      <c r="N811" s="6"/>
      <c r="O811" s="6"/>
      <c r="P811" s="6"/>
      <c r="Q811" s="6"/>
      <c r="R811" s="3"/>
      <c r="S811" s="33">
        <v>56680070198</v>
      </c>
      <c r="T811" s="464" t="s">
        <v>1620</v>
      </c>
      <c r="U811" s="464">
        <v>2026</v>
      </c>
    </row>
    <row r="812" spans="2:21" ht="22.5">
      <c r="B812" s="6" t="s">
        <v>1739</v>
      </c>
      <c r="C812" s="16" t="s">
        <v>1740</v>
      </c>
      <c r="D812" s="156" t="s">
        <v>1741</v>
      </c>
      <c r="E812" s="13">
        <v>0</v>
      </c>
      <c r="F812" s="13">
        <v>0.1</v>
      </c>
      <c r="G812" s="13">
        <f>F812-E812</f>
        <v>0.1</v>
      </c>
      <c r="H812" s="27"/>
      <c r="I812" s="3" t="s">
        <v>22</v>
      </c>
      <c r="J812" s="6"/>
      <c r="K812" s="6"/>
      <c r="L812" s="3"/>
      <c r="M812" s="6"/>
      <c r="N812" s="6"/>
      <c r="O812" s="6"/>
      <c r="P812" s="6"/>
      <c r="Q812" s="6"/>
      <c r="R812" s="3"/>
      <c r="S812" s="33">
        <v>56680010025</v>
      </c>
      <c r="T812" s="464" t="s">
        <v>1620</v>
      </c>
      <c r="U812" s="464">
        <v>2026</v>
      </c>
    </row>
    <row r="813" spans="2:21" ht="22.5">
      <c r="B813" s="6" t="s">
        <v>1742</v>
      </c>
      <c r="C813" s="16" t="s">
        <v>1743</v>
      </c>
      <c r="D813" s="156" t="s">
        <v>1744</v>
      </c>
      <c r="E813" s="13">
        <v>0</v>
      </c>
      <c r="F813" s="13">
        <v>0.5</v>
      </c>
      <c r="G813" s="13">
        <f t="shared" si="47"/>
        <v>0.5</v>
      </c>
      <c r="H813" s="27"/>
      <c r="I813" s="3" t="s">
        <v>22</v>
      </c>
      <c r="J813" s="6"/>
      <c r="K813" s="6"/>
      <c r="L813" s="3"/>
      <c r="M813" s="6"/>
      <c r="N813" s="6"/>
      <c r="O813" s="6"/>
      <c r="P813" s="6"/>
      <c r="Q813" s="6"/>
      <c r="R813" s="3"/>
      <c r="S813" s="33">
        <v>56680060005</v>
      </c>
      <c r="T813" s="464" t="s">
        <v>1620</v>
      </c>
      <c r="U813" s="464">
        <v>2026</v>
      </c>
    </row>
    <row r="814" spans="2:21" ht="22.5">
      <c r="B814" s="6" t="s">
        <v>1745</v>
      </c>
      <c r="C814" s="16" t="s">
        <v>1746</v>
      </c>
      <c r="D814" s="156" t="s">
        <v>1747</v>
      </c>
      <c r="E814" s="13">
        <v>0</v>
      </c>
      <c r="F814" s="13">
        <v>0.79</v>
      </c>
      <c r="G814" s="13">
        <f t="shared" si="47"/>
        <v>0.79</v>
      </c>
      <c r="H814" s="27"/>
      <c r="I814" s="3" t="s">
        <v>22</v>
      </c>
      <c r="J814" s="6"/>
      <c r="K814" s="6"/>
      <c r="L814" s="3"/>
      <c r="M814" s="6"/>
      <c r="N814" s="6"/>
      <c r="O814" s="6"/>
      <c r="P814" s="6"/>
      <c r="Q814" s="6"/>
      <c r="R814" s="3"/>
      <c r="S814" s="33">
        <v>56680060132</v>
      </c>
      <c r="T814" s="464" t="s">
        <v>1620</v>
      </c>
      <c r="U814" s="464">
        <v>2026</v>
      </c>
    </row>
    <row r="815" spans="2:21" ht="22.5">
      <c r="B815" s="6" t="s">
        <v>1748</v>
      </c>
      <c r="C815" s="16" t="s">
        <v>1749</v>
      </c>
      <c r="D815" s="156" t="s">
        <v>1750</v>
      </c>
      <c r="E815" s="13">
        <v>0</v>
      </c>
      <c r="F815" s="13">
        <v>0.33</v>
      </c>
      <c r="G815" s="13">
        <f t="shared" si="47"/>
        <v>0.33</v>
      </c>
      <c r="H815" s="27"/>
      <c r="I815" s="3" t="s">
        <v>22</v>
      </c>
      <c r="J815" s="6"/>
      <c r="K815" s="6"/>
      <c r="L815" s="3"/>
      <c r="M815" s="6"/>
      <c r="N815" s="6"/>
      <c r="O815" s="6"/>
      <c r="P815" s="6"/>
      <c r="Q815" s="6"/>
      <c r="R815" s="3"/>
      <c r="S815" s="33">
        <v>56680060346</v>
      </c>
      <c r="T815" s="464" t="s">
        <v>1620</v>
      </c>
      <c r="U815" s="464">
        <v>2026</v>
      </c>
    </row>
    <row r="816" spans="2:21" ht="22.5">
      <c r="B816" s="6" t="s">
        <v>1751</v>
      </c>
      <c r="C816" s="16" t="s">
        <v>1752</v>
      </c>
      <c r="D816" s="156" t="s">
        <v>1753</v>
      </c>
      <c r="E816" s="13">
        <v>0</v>
      </c>
      <c r="F816" s="13">
        <v>0.25</v>
      </c>
      <c r="G816" s="13">
        <f>F816-E816</f>
        <v>0.25</v>
      </c>
      <c r="H816" s="27"/>
      <c r="I816" s="3" t="s">
        <v>22</v>
      </c>
      <c r="J816" s="6"/>
      <c r="K816" s="6"/>
      <c r="L816" s="3"/>
      <c r="M816" s="6"/>
      <c r="N816" s="6"/>
      <c r="O816" s="6"/>
      <c r="P816" s="6"/>
      <c r="Q816" s="6"/>
      <c r="R816" s="3"/>
      <c r="S816" s="33">
        <v>56680060068</v>
      </c>
      <c r="T816" s="464" t="s">
        <v>1620</v>
      </c>
      <c r="U816" s="464">
        <v>2026</v>
      </c>
    </row>
    <row r="817" spans="1:21" ht="22.5">
      <c r="B817" s="6" t="s">
        <v>1754</v>
      </c>
      <c r="C817" s="7" t="s">
        <v>1755</v>
      </c>
      <c r="D817" s="137" t="s">
        <v>1756</v>
      </c>
      <c r="E817" s="13">
        <v>0</v>
      </c>
      <c r="F817" s="13">
        <v>0.43</v>
      </c>
      <c r="G817" s="13">
        <f t="shared" si="47"/>
        <v>0.43</v>
      </c>
      <c r="H817" s="27"/>
      <c r="I817" s="3" t="s">
        <v>22</v>
      </c>
      <c r="J817" s="6"/>
      <c r="K817" s="6"/>
      <c r="L817" s="3"/>
      <c r="M817" s="6"/>
      <c r="N817" s="6"/>
      <c r="O817" s="6"/>
      <c r="P817" s="6"/>
      <c r="Q817" s="6"/>
      <c r="R817" s="3"/>
      <c r="S817" s="33">
        <v>56680060068</v>
      </c>
      <c r="T817" s="464" t="s">
        <v>1620</v>
      </c>
      <c r="U817" s="464">
        <v>2026</v>
      </c>
    </row>
    <row r="818" spans="1:21">
      <c r="B818" s="798" t="s">
        <v>1763</v>
      </c>
      <c r="C818" s="840"/>
      <c r="D818" s="842" t="s">
        <v>1757</v>
      </c>
      <c r="E818" s="160">
        <v>0</v>
      </c>
      <c r="F818" s="160">
        <v>0.35499999999999998</v>
      </c>
      <c r="G818" s="160">
        <f t="shared" si="47"/>
        <v>0.35499999999999998</v>
      </c>
      <c r="H818" s="161">
        <v>1882</v>
      </c>
      <c r="I818" s="162" t="s">
        <v>32</v>
      </c>
      <c r="J818" s="161"/>
      <c r="K818" s="161"/>
      <c r="L818" s="172"/>
      <c r="M818" s="172"/>
      <c r="N818" s="172"/>
      <c r="O818" s="173"/>
      <c r="P818" s="172"/>
      <c r="Q818" s="174"/>
      <c r="R818" s="832"/>
      <c r="S818" s="809">
        <v>56680060441001</v>
      </c>
      <c r="T818" s="694" t="s">
        <v>1772</v>
      </c>
      <c r="U818" s="694" t="s">
        <v>3563</v>
      </c>
    </row>
    <row r="819" spans="1:21">
      <c r="B819" s="686"/>
      <c r="C819" s="727"/>
      <c r="D819" s="843"/>
      <c r="E819" s="163">
        <v>0.35499999999999998</v>
      </c>
      <c r="F819" s="163">
        <v>1.9</v>
      </c>
      <c r="G819" s="163">
        <f t="shared" si="47"/>
        <v>1.5449999999999999</v>
      </c>
      <c r="H819" s="164">
        <v>7725</v>
      </c>
      <c r="I819" s="165" t="s">
        <v>32</v>
      </c>
      <c r="J819" s="164"/>
      <c r="K819" s="164"/>
      <c r="L819" s="175"/>
      <c r="M819" s="175"/>
      <c r="N819" s="175"/>
      <c r="O819" s="176"/>
      <c r="P819" s="175"/>
      <c r="Q819" s="177"/>
      <c r="R819" s="833"/>
      <c r="S819" s="810"/>
      <c r="T819" s="703"/>
      <c r="U819" s="703"/>
    </row>
    <row r="820" spans="1:21">
      <c r="B820" s="798" t="s">
        <v>1764</v>
      </c>
      <c r="C820" s="840"/>
      <c r="D820" s="845" t="s">
        <v>1758</v>
      </c>
      <c r="E820" s="118">
        <v>0</v>
      </c>
      <c r="F820" s="118">
        <v>0.08</v>
      </c>
      <c r="G820" s="118">
        <f>F820-E820</f>
        <v>0.08</v>
      </c>
      <c r="H820" s="119">
        <v>400</v>
      </c>
      <c r="I820" s="120" t="s">
        <v>32</v>
      </c>
      <c r="J820" s="830"/>
      <c r="K820" s="830"/>
      <c r="L820" s="830"/>
      <c r="M820" s="830"/>
      <c r="N820" s="830"/>
      <c r="O820" s="830"/>
      <c r="P820" s="830"/>
      <c r="Q820" s="830">
        <v>960</v>
      </c>
      <c r="R820" s="803">
        <v>320</v>
      </c>
      <c r="S820" s="836">
        <v>56680060446001</v>
      </c>
      <c r="T820" s="694" t="s">
        <v>1772</v>
      </c>
      <c r="U820" s="694" t="s">
        <v>3563</v>
      </c>
    </row>
    <row r="821" spans="1:21">
      <c r="B821" s="687"/>
      <c r="C821" s="841"/>
      <c r="D821" s="846"/>
      <c r="E821" s="109">
        <v>0.4</v>
      </c>
      <c r="F821" s="109">
        <v>0.55000000000000004</v>
      </c>
      <c r="G821" s="118">
        <f>F821-E821</f>
        <v>0.15000000000000002</v>
      </c>
      <c r="H821" s="105">
        <v>856</v>
      </c>
      <c r="I821" s="120" t="s">
        <v>32</v>
      </c>
      <c r="J821" s="844"/>
      <c r="K821" s="844"/>
      <c r="L821" s="844"/>
      <c r="M821" s="844"/>
      <c r="N821" s="844"/>
      <c r="O821" s="844"/>
      <c r="P821" s="844"/>
      <c r="Q821" s="844"/>
      <c r="R821" s="844"/>
      <c r="S821" s="836"/>
      <c r="T821" s="703"/>
      <c r="U821" s="703"/>
    </row>
    <row r="822" spans="1:21" ht="22.5">
      <c r="B822" s="686"/>
      <c r="C822" s="727"/>
      <c r="D822" s="847"/>
      <c r="E822" s="125">
        <v>0.55000000000000004</v>
      </c>
      <c r="F822" s="125">
        <v>0.78</v>
      </c>
      <c r="G822" s="125">
        <f>F822-E822</f>
        <v>0.22999999999999998</v>
      </c>
      <c r="H822" s="126">
        <v>713</v>
      </c>
      <c r="I822" s="127" t="s">
        <v>22</v>
      </c>
      <c r="J822" s="831"/>
      <c r="K822" s="831"/>
      <c r="L822" s="831"/>
      <c r="M822" s="831"/>
      <c r="N822" s="831"/>
      <c r="O822" s="831"/>
      <c r="P822" s="831"/>
      <c r="Q822" s="831"/>
      <c r="R822" s="804"/>
      <c r="S822" s="836"/>
      <c r="T822" s="703"/>
      <c r="U822" s="703"/>
    </row>
    <row r="823" spans="1:21">
      <c r="B823" s="6" t="s">
        <v>1765</v>
      </c>
      <c r="C823" s="92"/>
      <c r="D823" s="138" t="s">
        <v>1605</v>
      </c>
      <c r="E823" s="103">
        <v>0</v>
      </c>
      <c r="F823" s="103">
        <v>0.93</v>
      </c>
      <c r="G823" s="103">
        <f t="shared" si="47"/>
        <v>0.93</v>
      </c>
      <c r="H823" s="111">
        <v>4929</v>
      </c>
      <c r="I823" s="104" t="s">
        <v>32</v>
      </c>
      <c r="J823" s="111"/>
      <c r="K823" s="111"/>
      <c r="L823" s="113"/>
      <c r="M823" s="113"/>
      <c r="N823" s="113"/>
      <c r="O823" s="114"/>
      <c r="P823" s="113"/>
      <c r="Q823" s="115"/>
      <c r="R823" s="111"/>
      <c r="S823" s="153">
        <v>56680060447001</v>
      </c>
      <c r="T823" s="464" t="s">
        <v>1772</v>
      </c>
      <c r="U823" s="464" t="s">
        <v>3563</v>
      </c>
    </row>
    <row r="824" spans="1:21">
      <c r="B824" s="6" t="s">
        <v>1766</v>
      </c>
      <c r="D824" s="140" t="s">
        <v>1759</v>
      </c>
      <c r="E824" s="103">
        <v>0</v>
      </c>
      <c r="F824" s="103">
        <v>0.2</v>
      </c>
      <c r="G824" s="103">
        <f t="shared" si="47"/>
        <v>0.2</v>
      </c>
      <c r="H824" s="111">
        <v>1000</v>
      </c>
      <c r="I824" s="104" t="s">
        <v>32</v>
      </c>
      <c r="J824" s="111"/>
      <c r="K824" s="111"/>
      <c r="L824" s="112"/>
      <c r="M824" s="113"/>
      <c r="N824" s="113"/>
      <c r="O824" s="114"/>
      <c r="P824" s="113"/>
      <c r="Q824" s="115"/>
      <c r="R824" s="111"/>
      <c r="S824" s="153">
        <v>56680060456001</v>
      </c>
      <c r="T824" s="464" t="s">
        <v>1772</v>
      </c>
      <c r="U824" s="464" t="s">
        <v>3563</v>
      </c>
    </row>
    <row r="825" spans="1:21">
      <c r="B825" s="6" t="s">
        <v>1767</v>
      </c>
      <c r="C825" s="92"/>
      <c r="D825" s="138" t="s">
        <v>1760</v>
      </c>
      <c r="E825" s="109">
        <v>0</v>
      </c>
      <c r="F825" s="109">
        <v>0.2</v>
      </c>
      <c r="G825" s="109">
        <f t="shared" si="47"/>
        <v>0.2</v>
      </c>
      <c r="H825" s="105">
        <v>820</v>
      </c>
      <c r="I825" s="110" t="s">
        <v>32</v>
      </c>
      <c r="J825" s="105"/>
      <c r="K825" s="105"/>
      <c r="L825" s="106"/>
      <c r="M825" s="106"/>
      <c r="N825" s="106"/>
      <c r="O825" s="107"/>
      <c r="P825" s="106"/>
      <c r="Q825" s="108"/>
      <c r="R825" s="105"/>
      <c r="S825" s="154">
        <v>56680060333002</v>
      </c>
      <c r="T825" s="464" t="s">
        <v>1772</v>
      </c>
      <c r="U825" s="464" t="s">
        <v>3563</v>
      </c>
    </row>
    <row r="826" spans="1:21">
      <c r="B826" s="6" t="s">
        <v>1768</v>
      </c>
      <c r="D826" s="140" t="s">
        <v>1761</v>
      </c>
      <c r="E826" s="103">
        <v>0</v>
      </c>
      <c r="F826" s="103">
        <v>1.81</v>
      </c>
      <c r="G826" s="103">
        <f t="shared" si="47"/>
        <v>1.81</v>
      </c>
      <c r="H826" s="111">
        <v>7240</v>
      </c>
      <c r="I826" s="104" t="s">
        <v>32</v>
      </c>
      <c r="J826" s="111"/>
      <c r="K826" s="111"/>
      <c r="L826" s="112"/>
      <c r="M826" s="113"/>
      <c r="N826" s="113"/>
      <c r="O826" s="114"/>
      <c r="P826" s="113"/>
      <c r="Q826" s="115"/>
      <c r="R826" s="111"/>
      <c r="S826" s="153">
        <v>56680060434002</v>
      </c>
      <c r="T826" s="464" t="s">
        <v>1772</v>
      </c>
      <c r="U826" s="464" t="s">
        <v>3563</v>
      </c>
    </row>
    <row r="827" spans="1:21" ht="22.5">
      <c r="B827" s="6" t="s">
        <v>1769</v>
      </c>
      <c r="C827" s="92"/>
      <c r="D827" s="138" t="s">
        <v>134</v>
      </c>
      <c r="E827" s="103">
        <v>0</v>
      </c>
      <c r="F827" s="103">
        <v>0.23</v>
      </c>
      <c r="G827" s="103">
        <f t="shared" si="47"/>
        <v>0.23</v>
      </c>
      <c r="H827" s="111">
        <v>805</v>
      </c>
      <c r="I827" s="104" t="s">
        <v>22</v>
      </c>
      <c r="J827" s="111"/>
      <c r="K827" s="111"/>
      <c r="L827" s="112"/>
      <c r="M827" s="113"/>
      <c r="N827" s="113"/>
      <c r="O827" s="114"/>
      <c r="P827" s="113"/>
      <c r="Q827" s="115"/>
      <c r="R827" s="178"/>
      <c r="S827" s="178">
        <v>56680060449</v>
      </c>
      <c r="T827" s="464" t="s">
        <v>1772</v>
      </c>
      <c r="U827" s="464">
        <v>2026</v>
      </c>
    </row>
    <row r="828" spans="1:21" ht="22.5">
      <c r="B828" s="111"/>
      <c r="C828" s="92"/>
      <c r="D828" s="156" t="s">
        <v>1762</v>
      </c>
      <c r="E828" s="103">
        <v>0</v>
      </c>
      <c r="F828" s="103">
        <v>2.7320000000000002</v>
      </c>
      <c r="G828" s="103"/>
      <c r="H828" s="111"/>
      <c r="I828" s="104" t="s">
        <v>32</v>
      </c>
      <c r="J828" s="111"/>
      <c r="K828" s="111"/>
      <c r="L828" s="112"/>
      <c r="M828" s="113"/>
      <c r="N828" s="113"/>
      <c r="O828" s="114"/>
      <c r="P828" s="113"/>
      <c r="Q828" s="179">
        <v>6790</v>
      </c>
      <c r="R828" s="649">
        <v>2732</v>
      </c>
      <c r="S828" s="180">
        <v>56680060330</v>
      </c>
      <c r="T828" s="464" t="s">
        <v>1772</v>
      </c>
      <c r="U828" s="464">
        <v>2026</v>
      </c>
    </row>
    <row r="830" spans="1:21">
      <c r="A830" s="61"/>
      <c r="B830" s="748" t="s">
        <v>1770</v>
      </c>
      <c r="C830" s="746"/>
      <c r="D830" s="746"/>
      <c r="E830" s="746"/>
      <c r="F830" s="746"/>
      <c r="G830" s="59">
        <f>SUM(G769:G828)</f>
        <v>69.580000000000013</v>
      </c>
      <c r="L830" s="63" t="s">
        <v>141</v>
      </c>
      <c r="M830" s="64">
        <f>SUM(M769:M828)</f>
        <v>0</v>
      </c>
      <c r="N830" s="64">
        <f>SUM(N769:N828)</f>
        <v>0</v>
      </c>
      <c r="P830" s="63" t="s">
        <v>142</v>
      </c>
      <c r="Q830" s="64">
        <f>SUM(Q769:Q828)</f>
        <v>7750</v>
      </c>
      <c r="R830" s="64">
        <f>SUM(R769:R828)</f>
        <v>3052</v>
      </c>
    </row>
    <row r="831" spans="1:21">
      <c r="A831" s="62"/>
      <c r="B831" s="745" t="s">
        <v>138</v>
      </c>
      <c r="C831" s="746"/>
      <c r="D831" s="746"/>
      <c r="E831" s="746"/>
      <c r="F831" s="746"/>
      <c r="G831" s="60">
        <f>SUMIF(I769:I828,"melnais",G769:G828)</f>
        <v>10.545</v>
      </c>
    </row>
    <row r="832" spans="1:21">
      <c r="A832" s="62"/>
      <c r="B832" s="745" t="s">
        <v>139</v>
      </c>
      <c r="C832" s="746"/>
      <c r="D832" s="746"/>
      <c r="E832" s="746"/>
      <c r="F832" s="746"/>
      <c r="G832" s="60">
        <f>SUMIF(I769:I828,"grants (šķembas)",G769:G828)</f>
        <v>57.144999999999989</v>
      </c>
    </row>
    <row r="833" spans="1:21">
      <c r="A833" s="62"/>
      <c r="B833" s="745" t="s">
        <v>140</v>
      </c>
      <c r="C833" s="746"/>
      <c r="D833" s="746"/>
      <c r="E833" s="746"/>
      <c r="F833" s="746"/>
      <c r="G833" s="60">
        <f>SUMIF(I769:I828,"bruģis",G769:G828)</f>
        <v>0</v>
      </c>
    </row>
    <row r="834" spans="1:21">
      <c r="A834" s="62"/>
      <c r="B834" s="745" t="s">
        <v>42</v>
      </c>
      <c r="C834" s="746"/>
      <c r="D834" s="746"/>
      <c r="E834" s="746"/>
      <c r="F834" s="746"/>
      <c r="G834" s="60">
        <f>SUMIF(I769:I828,"bez seguma",G769:G828)</f>
        <v>1.89</v>
      </c>
    </row>
    <row r="836" spans="1:21">
      <c r="B836" s="72" t="s">
        <v>1771</v>
      </c>
    </row>
    <row r="837" spans="1:21" ht="15" customHeight="1">
      <c r="B837" s="693" t="s">
        <v>0</v>
      </c>
      <c r="C837" s="693" t="s">
        <v>1</v>
      </c>
      <c r="D837" s="693"/>
      <c r="E837" s="747" t="s">
        <v>2</v>
      </c>
      <c r="F837" s="747"/>
      <c r="G837" s="747"/>
      <c r="H837" s="747"/>
      <c r="I837" s="747"/>
      <c r="J837" s="747"/>
      <c r="K837" s="747"/>
      <c r="L837" s="747"/>
      <c r="M837" s="747"/>
      <c r="N837" s="747"/>
      <c r="O837" s="747"/>
      <c r="P837" s="747"/>
      <c r="Q837" s="747"/>
      <c r="R837" s="747"/>
      <c r="S837" s="693" t="s">
        <v>3</v>
      </c>
      <c r="T837" s="685" t="s">
        <v>124</v>
      </c>
      <c r="U837" s="693" t="s">
        <v>3562</v>
      </c>
    </row>
    <row r="838" spans="1:21">
      <c r="B838" s="693"/>
      <c r="C838" s="693"/>
      <c r="D838" s="693"/>
      <c r="E838" s="693" t="s">
        <v>4</v>
      </c>
      <c r="F838" s="693"/>
      <c r="G838" s="693"/>
      <c r="H838" s="693"/>
      <c r="I838" s="693"/>
      <c r="J838" s="693" t="s">
        <v>5</v>
      </c>
      <c r="K838" s="693"/>
      <c r="L838" s="693"/>
      <c r="M838" s="693"/>
      <c r="N838" s="693"/>
      <c r="O838" s="693"/>
      <c r="P838" s="693"/>
      <c r="Q838" s="693" t="s">
        <v>55</v>
      </c>
      <c r="R838" s="703"/>
      <c r="S838" s="703"/>
      <c r="T838" s="697"/>
      <c r="U838" s="694"/>
    </row>
    <row r="839" spans="1:21">
      <c r="B839" s="693"/>
      <c r="C839" s="693"/>
      <c r="D839" s="693"/>
      <c r="E839" s="693" t="s">
        <v>6</v>
      </c>
      <c r="F839" s="693"/>
      <c r="G839" s="693" t="s">
        <v>7</v>
      </c>
      <c r="H839" s="693" t="s">
        <v>12</v>
      </c>
      <c r="I839" s="693" t="s">
        <v>8</v>
      </c>
      <c r="J839" s="693" t="s">
        <v>9</v>
      </c>
      <c r="K839" s="693" t="s">
        <v>10</v>
      </c>
      <c r="L839" s="693"/>
      <c r="M839" s="693" t="s">
        <v>11</v>
      </c>
      <c r="N839" s="693" t="s">
        <v>12</v>
      </c>
      <c r="O839" s="693" t="s">
        <v>13</v>
      </c>
      <c r="P839" s="755" t="s">
        <v>14</v>
      </c>
      <c r="Q839" s="693" t="s">
        <v>56</v>
      </c>
      <c r="R839" s="693" t="s">
        <v>11</v>
      </c>
      <c r="S839" s="693" t="s">
        <v>57</v>
      </c>
      <c r="T839" s="697"/>
      <c r="U839" s="694"/>
    </row>
    <row r="840" spans="1:21" ht="58.5" customHeight="1">
      <c r="B840" s="693"/>
      <c r="C840" s="693"/>
      <c r="D840" s="693"/>
      <c r="E840" s="3" t="s">
        <v>15</v>
      </c>
      <c r="F840" s="3" t="s">
        <v>16</v>
      </c>
      <c r="G840" s="693"/>
      <c r="H840" s="693"/>
      <c r="I840" s="693"/>
      <c r="J840" s="693"/>
      <c r="K840" s="3" t="s">
        <v>17</v>
      </c>
      <c r="L840" s="3" t="s">
        <v>18</v>
      </c>
      <c r="M840" s="693"/>
      <c r="N840" s="693"/>
      <c r="O840" s="693"/>
      <c r="P840" s="755"/>
      <c r="Q840" s="703"/>
      <c r="R840" s="703"/>
      <c r="S840" s="693"/>
      <c r="T840" s="680"/>
      <c r="U840" s="694"/>
    </row>
    <row r="841" spans="1:21">
      <c r="B841" s="5">
        <v>1</v>
      </c>
      <c r="C841" s="742">
        <v>2</v>
      </c>
      <c r="D841" s="742"/>
      <c r="E841" s="5">
        <v>3</v>
      </c>
      <c r="F841" s="5">
        <v>4</v>
      </c>
      <c r="G841" s="5">
        <v>5</v>
      </c>
      <c r="H841" s="5">
        <v>6</v>
      </c>
      <c r="I841" s="5">
        <v>7</v>
      </c>
      <c r="J841" s="5">
        <v>8</v>
      </c>
      <c r="K841" s="5">
        <v>9</v>
      </c>
      <c r="L841" s="5">
        <v>10</v>
      </c>
      <c r="M841" s="5">
        <v>11</v>
      </c>
      <c r="N841" s="5">
        <v>12</v>
      </c>
      <c r="O841" s="5">
        <v>13</v>
      </c>
      <c r="P841" s="5">
        <v>14</v>
      </c>
      <c r="Q841" s="5">
        <v>15</v>
      </c>
      <c r="R841" s="5">
        <v>16</v>
      </c>
      <c r="S841" s="5">
        <v>17</v>
      </c>
      <c r="T841" s="5">
        <v>18</v>
      </c>
      <c r="U841" s="5">
        <v>19</v>
      </c>
    </row>
    <row r="842" spans="1:21">
      <c r="B842" s="7" t="s">
        <v>1773</v>
      </c>
      <c r="C842" s="7" t="s">
        <v>1774</v>
      </c>
      <c r="D842" s="17" t="s">
        <v>1775</v>
      </c>
      <c r="E842" s="39">
        <v>0</v>
      </c>
      <c r="F842" s="39">
        <v>0.54</v>
      </c>
      <c r="G842" s="170">
        <f t="shared" ref="G842:G850" si="48">F842-E842</f>
        <v>0.54</v>
      </c>
      <c r="H842" s="27"/>
      <c r="I842" s="41" t="s">
        <v>32</v>
      </c>
      <c r="J842" s="10"/>
      <c r="K842" s="10"/>
      <c r="L842" s="2"/>
      <c r="M842" s="10"/>
      <c r="N842" s="10"/>
      <c r="O842" s="10"/>
      <c r="P842" s="10"/>
      <c r="Q842" s="10"/>
      <c r="R842" s="100"/>
      <c r="S842" s="100">
        <v>56350110053</v>
      </c>
      <c r="T842" s="464" t="s">
        <v>1771</v>
      </c>
      <c r="U842" s="464">
        <v>2026</v>
      </c>
    </row>
    <row r="843" spans="1:21" ht="22.5">
      <c r="B843" s="7" t="s">
        <v>1776</v>
      </c>
      <c r="C843" s="7" t="s">
        <v>1777</v>
      </c>
      <c r="D843" s="17" t="s">
        <v>1778</v>
      </c>
      <c r="E843" s="9">
        <v>0</v>
      </c>
      <c r="F843" s="39">
        <v>3.05</v>
      </c>
      <c r="G843" s="170">
        <f t="shared" si="48"/>
        <v>3.05</v>
      </c>
      <c r="H843" s="27"/>
      <c r="I843" s="2" t="s">
        <v>22</v>
      </c>
      <c r="J843" s="10"/>
      <c r="K843" s="10"/>
      <c r="L843" s="10"/>
      <c r="M843" s="10"/>
      <c r="N843" s="10"/>
      <c r="O843" s="10"/>
      <c r="P843" s="10"/>
      <c r="Q843" s="10"/>
      <c r="R843" s="100"/>
      <c r="S843" s="100">
        <v>56350110114</v>
      </c>
      <c r="T843" s="464" t="s">
        <v>1771</v>
      </c>
      <c r="U843" s="464">
        <v>2026</v>
      </c>
    </row>
    <row r="844" spans="1:21" ht="22.5">
      <c r="B844" s="7" t="s">
        <v>1779</v>
      </c>
      <c r="C844" s="7" t="s">
        <v>1780</v>
      </c>
      <c r="D844" s="17" t="s">
        <v>1781</v>
      </c>
      <c r="E844" s="9">
        <v>0</v>
      </c>
      <c r="F844" s="39">
        <v>8.27</v>
      </c>
      <c r="G844" s="170">
        <f t="shared" si="48"/>
        <v>8.27</v>
      </c>
      <c r="H844" s="27"/>
      <c r="I844" s="2" t="s">
        <v>22</v>
      </c>
      <c r="J844" s="10"/>
      <c r="K844" s="10"/>
      <c r="L844" s="10"/>
      <c r="M844" s="10"/>
      <c r="N844" s="10"/>
      <c r="O844" s="10"/>
      <c r="P844" s="10"/>
      <c r="Q844" s="10"/>
      <c r="R844" s="100"/>
      <c r="S844" s="100">
        <v>56350140120</v>
      </c>
      <c r="T844" s="464" t="s">
        <v>1771</v>
      </c>
      <c r="U844" s="464">
        <v>2026</v>
      </c>
    </row>
    <row r="845" spans="1:21" ht="22.5">
      <c r="B845" s="7" t="s">
        <v>1782</v>
      </c>
      <c r="C845" s="7" t="s">
        <v>1783</v>
      </c>
      <c r="D845" s="17" t="s">
        <v>1784</v>
      </c>
      <c r="E845" s="9">
        <v>0</v>
      </c>
      <c r="F845" s="39">
        <v>7.8140000000000001</v>
      </c>
      <c r="G845" s="170">
        <f t="shared" si="48"/>
        <v>7.8140000000000001</v>
      </c>
      <c r="H845" s="27"/>
      <c r="I845" s="2" t="s">
        <v>22</v>
      </c>
      <c r="J845" s="10"/>
      <c r="K845" s="10"/>
      <c r="L845" s="10"/>
      <c r="M845" s="10"/>
      <c r="N845" s="10"/>
      <c r="O845" s="10"/>
      <c r="P845" s="10"/>
      <c r="Q845" s="10"/>
      <c r="R845" s="100"/>
      <c r="S845" s="100">
        <v>56350110207</v>
      </c>
      <c r="T845" s="464" t="s">
        <v>1771</v>
      </c>
      <c r="U845" s="464">
        <v>2026</v>
      </c>
    </row>
    <row r="846" spans="1:21" ht="22.5">
      <c r="B846" s="7" t="s">
        <v>1785</v>
      </c>
      <c r="C846" s="7" t="s">
        <v>1786</v>
      </c>
      <c r="D846" s="17" t="s">
        <v>1787</v>
      </c>
      <c r="E846" s="9">
        <v>0</v>
      </c>
      <c r="F846" s="39">
        <v>3.2</v>
      </c>
      <c r="G846" s="170">
        <f t="shared" si="48"/>
        <v>3.2</v>
      </c>
      <c r="H846" s="27"/>
      <c r="I846" s="2" t="s">
        <v>22</v>
      </c>
      <c r="J846" s="10"/>
      <c r="K846" s="10"/>
      <c r="L846" s="10"/>
      <c r="M846" s="10"/>
      <c r="N846" s="10"/>
      <c r="O846" s="10"/>
      <c r="P846" s="10"/>
      <c r="Q846" s="10"/>
      <c r="R846" s="100"/>
      <c r="S846" s="100">
        <v>56350090054001</v>
      </c>
      <c r="T846" s="464" t="s">
        <v>1771</v>
      </c>
      <c r="U846" s="464" t="s">
        <v>3563</v>
      </c>
    </row>
    <row r="847" spans="1:21" ht="22.5">
      <c r="B847" s="7" t="s">
        <v>1788</v>
      </c>
      <c r="C847" s="7" t="s">
        <v>1789</v>
      </c>
      <c r="D847" s="17" t="s">
        <v>1790</v>
      </c>
      <c r="E847" s="9">
        <v>0</v>
      </c>
      <c r="F847" s="39">
        <v>0.36</v>
      </c>
      <c r="G847" s="170">
        <f t="shared" si="48"/>
        <v>0.36</v>
      </c>
      <c r="H847" s="27"/>
      <c r="I847" s="2" t="s">
        <v>22</v>
      </c>
      <c r="J847" s="10"/>
      <c r="K847" s="10"/>
      <c r="L847" s="10"/>
      <c r="M847" s="10"/>
      <c r="N847" s="10"/>
      <c r="O847" s="10"/>
      <c r="P847" s="10"/>
      <c r="Q847" s="10"/>
      <c r="R847" s="100"/>
      <c r="S847" s="100">
        <v>56350110065</v>
      </c>
      <c r="T847" s="464" t="s">
        <v>1771</v>
      </c>
      <c r="U847" s="464">
        <v>2026</v>
      </c>
    </row>
    <row r="848" spans="1:21" ht="22.5">
      <c r="B848" s="7" t="s">
        <v>1791</v>
      </c>
      <c r="C848" s="7" t="s">
        <v>1792</v>
      </c>
      <c r="D848" s="17" t="s">
        <v>1793</v>
      </c>
      <c r="E848" s="9">
        <v>0</v>
      </c>
      <c r="F848" s="39">
        <v>0.38400000000000001</v>
      </c>
      <c r="G848" s="170">
        <f t="shared" si="48"/>
        <v>0.38400000000000001</v>
      </c>
      <c r="H848" s="27"/>
      <c r="I848" s="2" t="s">
        <v>22</v>
      </c>
      <c r="J848" s="10"/>
      <c r="K848" s="10"/>
      <c r="L848" s="10"/>
      <c r="M848" s="10"/>
      <c r="N848" s="10"/>
      <c r="O848" s="10"/>
      <c r="P848" s="10"/>
      <c r="Q848" s="10"/>
      <c r="R848" s="100"/>
      <c r="S848" s="100">
        <v>56350140122</v>
      </c>
      <c r="T848" s="464" t="s">
        <v>1771</v>
      </c>
      <c r="U848" s="464">
        <v>2026</v>
      </c>
    </row>
    <row r="849" spans="2:21" ht="22.5">
      <c r="B849" s="7" t="s">
        <v>1794</v>
      </c>
      <c r="C849" s="7" t="s">
        <v>1795</v>
      </c>
      <c r="D849" s="17" t="s">
        <v>1796</v>
      </c>
      <c r="E849" s="9">
        <v>0</v>
      </c>
      <c r="F849" s="39">
        <v>3.09</v>
      </c>
      <c r="G849" s="170">
        <f t="shared" si="48"/>
        <v>3.09</v>
      </c>
      <c r="H849" s="27"/>
      <c r="I849" s="2" t="s">
        <v>22</v>
      </c>
      <c r="J849" s="10"/>
      <c r="K849" s="10"/>
      <c r="L849" s="10"/>
      <c r="M849" s="10"/>
      <c r="N849" s="10"/>
      <c r="O849" s="10"/>
      <c r="P849" s="10"/>
      <c r="Q849" s="10"/>
      <c r="R849" s="100"/>
      <c r="S849" s="100">
        <v>56350060253</v>
      </c>
      <c r="T849" s="464" t="s">
        <v>1771</v>
      </c>
      <c r="U849" s="464">
        <v>2026</v>
      </c>
    </row>
    <row r="850" spans="2:21" ht="22.5">
      <c r="B850" s="16" t="s">
        <v>1797</v>
      </c>
      <c r="C850" s="16" t="s">
        <v>1798</v>
      </c>
      <c r="D850" s="17" t="s">
        <v>1799</v>
      </c>
      <c r="E850" s="13">
        <v>0</v>
      </c>
      <c r="F850" s="13">
        <v>2.4</v>
      </c>
      <c r="G850" s="66">
        <f t="shared" si="48"/>
        <v>2.4</v>
      </c>
      <c r="H850" s="27"/>
      <c r="I850" s="3" t="s">
        <v>22</v>
      </c>
      <c r="J850" s="6"/>
      <c r="K850" s="6"/>
      <c r="L850" s="6"/>
      <c r="M850" s="6"/>
      <c r="N850" s="6"/>
      <c r="O850" s="6"/>
      <c r="P850" s="6"/>
      <c r="Q850" s="6"/>
      <c r="R850" s="97"/>
      <c r="S850" s="97">
        <v>56350120089</v>
      </c>
      <c r="T850" s="464" t="s">
        <v>1771</v>
      </c>
      <c r="U850" s="464">
        <v>2026</v>
      </c>
    </row>
    <row r="851" spans="2:21" ht="22.5">
      <c r="B851" s="7" t="s">
        <v>1800</v>
      </c>
      <c r="C851" s="7" t="s">
        <v>1801</v>
      </c>
      <c r="D851" s="17" t="s">
        <v>1802</v>
      </c>
      <c r="E851" s="39">
        <v>0</v>
      </c>
      <c r="F851" s="39">
        <v>3.2</v>
      </c>
      <c r="G851" s="39">
        <f>F851-E851</f>
        <v>3.2</v>
      </c>
      <c r="H851" s="27"/>
      <c r="I851" s="41" t="s">
        <v>22</v>
      </c>
      <c r="J851" s="27"/>
      <c r="K851" s="27"/>
      <c r="L851" s="27"/>
      <c r="M851" s="27"/>
      <c r="N851" s="27"/>
      <c r="O851" s="27"/>
      <c r="P851" s="27"/>
      <c r="Q851" s="27"/>
      <c r="R851" s="27"/>
      <c r="S851" s="37">
        <v>56350140118</v>
      </c>
      <c r="T851" s="464" t="s">
        <v>1771</v>
      </c>
      <c r="U851" s="464">
        <v>2026</v>
      </c>
    </row>
    <row r="852" spans="2:21" ht="22.5">
      <c r="B852" s="7" t="s">
        <v>1803</v>
      </c>
      <c r="C852" s="7" t="s">
        <v>1804</v>
      </c>
      <c r="D852" s="17" t="s">
        <v>1805</v>
      </c>
      <c r="E852" s="9">
        <v>0</v>
      </c>
      <c r="F852" s="39">
        <v>1.19</v>
      </c>
      <c r="G852" s="9">
        <f t="shared" ref="G852:G861" si="49">F852-E852</f>
        <v>1.19</v>
      </c>
      <c r="H852" s="27"/>
      <c r="I852" s="2" t="s">
        <v>22</v>
      </c>
      <c r="J852" s="27"/>
      <c r="K852" s="27"/>
      <c r="L852" s="27"/>
      <c r="M852" s="27"/>
      <c r="N852" s="27"/>
      <c r="O852" s="27"/>
      <c r="P852" s="27"/>
      <c r="Q852" s="27"/>
      <c r="R852" s="27"/>
      <c r="S852" s="37">
        <v>56350130088001</v>
      </c>
      <c r="T852" s="464" t="s">
        <v>1771</v>
      </c>
      <c r="U852" s="477" t="s">
        <v>3563</v>
      </c>
    </row>
    <row r="853" spans="2:21" ht="22.5">
      <c r="B853" s="7" t="s">
        <v>1806</v>
      </c>
      <c r="C853" s="7" t="s">
        <v>1807</v>
      </c>
      <c r="D853" s="17" t="s">
        <v>1808</v>
      </c>
      <c r="E853" s="9">
        <v>0</v>
      </c>
      <c r="F853" s="39">
        <v>1.24</v>
      </c>
      <c r="G853" s="9">
        <f t="shared" si="49"/>
        <v>1.24</v>
      </c>
      <c r="H853" s="27"/>
      <c r="I853" s="2" t="s">
        <v>22</v>
      </c>
      <c r="J853" s="27"/>
      <c r="K853" s="27"/>
      <c r="L853" s="27"/>
      <c r="M853" s="27"/>
      <c r="N853" s="27"/>
      <c r="O853" s="27"/>
      <c r="P853" s="27"/>
      <c r="Q853" s="27"/>
      <c r="R853" s="27"/>
      <c r="S853" s="37">
        <v>56350010041001</v>
      </c>
      <c r="T853" s="464" t="s">
        <v>1771</v>
      </c>
      <c r="U853" s="477" t="s">
        <v>3563</v>
      </c>
    </row>
    <row r="854" spans="2:21" ht="22.5">
      <c r="B854" s="7" t="s">
        <v>1809</v>
      </c>
      <c r="C854" s="7" t="s">
        <v>1810</v>
      </c>
      <c r="D854" s="17" t="s">
        <v>1811</v>
      </c>
      <c r="E854" s="9">
        <v>0</v>
      </c>
      <c r="F854" s="39">
        <v>3.01</v>
      </c>
      <c r="G854" s="9">
        <f t="shared" si="49"/>
        <v>3.01</v>
      </c>
      <c r="H854" s="27"/>
      <c r="I854" s="2" t="s">
        <v>22</v>
      </c>
      <c r="J854" s="27"/>
      <c r="K854" s="27"/>
      <c r="L854" s="27"/>
      <c r="M854" s="27"/>
      <c r="N854" s="27"/>
      <c r="O854" s="27"/>
      <c r="P854" s="27"/>
      <c r="Q854" s="27"/>
      <c r="R854" s="27"/>
      <c r="S854" s="37">
        <v>56350050076001</v>
      </c>
      <c r="T854" s="464" t="s">
        <v>1771</v>
      </c>
      <c r="U854" s="477" t="s">
        <v>3563</v>
      </c>
    </row>
    <row r="855" spans="2:21" ht="22.5">
      <c r="B855" s="7" t="s">
        <v>1812</v>
      </c>
      <c r="C855" s="7" t="s">
        <v>1813</v>
      </c>
      <c r="D855" s="17" t="s">
        <v>1814</v>
      </c>
      <c r="E855" s="9">
        <v>0</v>
      </c>
      <c r="F855" s="39">
        <v>5.48</v>
      </c>
      <c r="G855" s="9">
        <f t="shared" si="49"/>
        <v>5.48</v>
      </c>
      <c r="H855" s="27"/>
      <c r="I855" s="2" t="s">
        <v>22</v>
      </c>
      <c r="J855" s="27"/>
      <c r="K855" s="27"/>
      <c r="L855" s="27"/>
      <c r="M855" s="27"/>
      <c r="N855" s="27"/>
      <c r="O855" s="27"/>
      <c r="P855" s="27"/>
      <c r="Q855" s="27"/>
      <c r="R855" s="27"/>
      <c r="S855" s="37">
        <v>56350150010</v>
      </c>
      <c r="T855" s="464" t="s">
        <v>1771</v>
      </c>
      <c r="U855" s="477">
        <v>2026</v>
      </c>
    </row>
    <row r="856" spans="2:21" ht="22.5">
      <c r="B856" s="7" t="s">
        <v>1815</v>
      </c>
      <c r="C856" s="7" t="s">
        <v>1816</v>
      </c>
      <c r="D856" s="17" t="s">
        <v>1817</v>
      </c>
      <c r="E856" s="9">
        <v>0</v>
      </c>
      <c r="F856" s="39">
        <v>5.86</v>
      </c>
      <c r="G856" s="9">
        <f t="shared" si="49"/>
        <v>5.86</v>
      </c>
      <c r="H856" s="27"/>
      <c r="I856" s="2" t="s">
        <v>22</v>
      </c>
      <c r="J856" s="27"/>
      <c r="K856" s="27"/>
      <c r="L856" s="27"/>
      <c r="M856" s="27"/>
      <c r="N856" s="27"/>
      <c r="O856" s="27"/>
      <c r="P856" s="27"/>
      <c r="Q856" s="27"/>
      <c r="R856" s="27"/>
      <c r="S856" s="37">
        <v>56350060257001</v>
      </c>
      <c r="T856" s="464" t="s">
        <v>1771</v>
      </c>
      <c r="U856" s="477" t="s">
        <v>3563</v>
      </c>
    </row>
    <row r="857" spans="2:21" ht="22.5">
      <c r="B857" s="7" t="s">
        <v>1818</v>
      </c>
      <c r="C857" s="7" t="s">
        <v>1819</v>
      </c>
      <c r="D857" s="17" t="s">
        <v>1820</v>
      </c>
      <c r="E857" s="9">
        <v>0</v>
      </c>
      <c r="F857" s="39">
        <v>1.56</v>
      </c>
      <c r="G857" s="9">
        <f>F857-E857</f>
        <v>1.56</v>
      </c>
      <c r="H857" s="27"/>
      <c r="I857" s="2" t="s">
        <v>22</v>
      </c>
      <c r="J857" s="27"/>
      <c r="K857" s="27"/>
      <c r="L857" s="27"/>
      <c r="M857" s="27"/>
      <c r="N857" s="27"/>
      <c r="O857" s="27"/>
      <c r="P857" s="27"/>
      <c r="Q857" s="27"/>
      <c r="R857" s="27"/>
      <c r="S857" s="37">
        <v>56350140093001</v>
      </c>
      <c r="T857" s="464" t="s">
        <v>1771</v>
      </c>
      <c r="U857" s="477" t="s">
        <v>3563</v>
      </c>
    </row>
    <row r="858" spans="2:21" ht="22.5">
      <c r="B858" s="7" t="s">
        <v>1821</v>
      </c>
      <c r="C858" s="7" t="s">
        <v>1822</v>
      </c>
      <c r="D858" s="17" t="s">
        <v>1823</v>
      </c>
      <c r="E858" s="9">
        <v>0</v>
      </c>
      <c r="F858" s="39">
        <v>1.65</v>
      </c>
      <c r="G858" s="9">
        <f>F858-E858</f>
        <v>1.65</v>
      </c>
      <c r="H858" s="27"/>
      <c r="I858" s="2" t="s">
        <v>22</v>
      </c>
      <c r="J858" s="27"/>
      <c r="K858" s="27"/>
      <c r="L858" s="27"/>
      <c r="M858" s="27"/>
      <c r="N858" s="27"/>
      <c r="O858" s="27"/>
      <c r="P858" s="27"/>
      <c r="Q858" s="27"/>
      <c r="R858" s="27"/>
      <c r="S858" s="37">
        <v>56350100115</v>
      </c>
      <c r="T858" s="464" t="s">
        <v>1771</v>
      </c>
      <c r="U858" s="477">
        <v>2026</v>
      </c>
    </row>
    <row r="859" spans="2:21" ht="22.5">
      <c r="B859" s="7" t="s">
        <v>1824</v>
      </c>
      <c r="C859" s="7" t="s">
        <v>1825</v>
      </c>
      <c r="D859" s="17" t="s">
        <v>1826</v>
      </c>
      <c r="E859" s="9">
        <v>0</v>
      </c>
      <c r="F859" s="39">
        <v>0.25</v>
      </c>
      <c r="G859" s="9">
        <f>F859-E859</f>
        <v>0.25</v>
      </c>
      <c r="H859" s="27"/>
      <c r="I859" s="2" t="s">
        <v>22</v>
      </c>
      <c r="J859" s="27"/>
      <c r="K859" s="27"/>
      <c r="L859" s="27"/>
      <c r="M859" s="27"/>
      <c r="N859" s="27"/>
      <c r="O859" s="27"/>
      <c r="P859" s="27"/>
      <c r="Q859" s="27"/>
      <c r="R859" s="27"/>
      <c r="S859" s="37">
        <v>56350090084</v>
      </c>
      <c r="T859" s="464" t="s">
        <v>1771</v>
      </c>
      <c r="U859" s="477">
        <v>2026</v>
      </c>
    </row>
    <row r="860" spans="2:21" ht="22.5">
      <c r="B860" s="7" t="s">
        <v>1827</v>
      </c>
      <c r="C860" s="7" t="s">
        <v>1828</v>
      </c>
      <c r="D860" s="17" t="s">
        <v>1829</v>
      </c>
      <c r="E860" s="9">
        <v>0</v>
      </c>
      <c r="F860" s="39">
        <v>4.1900000000000004</v>
      </c>
      <c r="G860" s="9">
        <f>F860-E860</f>
        <v>4.1900000000000004</v>
      </c>
      <c r="H860" s="27"/>
      <c r="I860" s="2" t="s">
        <v>22</v>
      </c>
      <c r="J860" s="27"/>
      <c r="K860" s="27"/>
      <c r="L860" s="27"/>
      <c r="M860" s="27"/>
      <c r="N860" s="27"/>
      <c r="O860" s="27"/>
      <c r="P860" s="27"/>
      <c r="Q860" s="27"/>
      <c r="R860" s="27"/>
      <c r="S860" s="37">
        <v>56350040088</v>
      </c>
      <c r="T860" s="464" t="s">
        <v>1771</v>
      </c>
      <c r="U860" s="477">
        <v>2026</v>
      </c>
    </row>
    <row r="861" spans="2:21" ht="22.5">
      <c r="B861" s="7" t="s">
        <v>1830</v>
      </c>
      <c r="C861" s="7" t="s">
        <v>1831</v>
      </c>
      <c r="D861" s="17" t="s">
        <v>1832</v>
      </c>
      <c r="E861" s="9">
        <v>0</v>
      </c>
      <c r="F861" s="39">
        <v>2.83</v>
      </c>
      <c r="G861" s="9">
        <f t="shared" si="49"/>
        <v>2.83</v>
      </c>
      <c r="H861" s="27"/>
      <c r="I861" s="2" t="s">
        <v>22</v>
      </c>
      <c r="J861" s="27"/>
      <c r="K861" s="27"/>
      <c r="L861" s="27"/>
      <c r="M861" s="27"/>
      <c r="N861" s="27"/>
      <c r="O861" s="27"/>
      <c r="P861" s="27"/>
      <c r="Q861" s="27"/>
      <c r="R861" s="27"/>
      <c r="S861" s="37">
        <v>56350090169</v>
      </c>
      <c r="T861" s="464" t="s">
        <v>1771</v>
      </c>
      <c r="U861" s="477">
        <v>2026</v>
      </c>
    </row>
    <row r="862" spans="2:21" ht="22.5">
      <c r="B862" s="7" t="s">
        <v>1833</v>
      </c>
      <c r="C862" s="7" t="s">
        <v>1834</v>
      </c>
      <c r="D862" s="17" t="s">
        <v>1835</v>
      </c>
      <c r="E862" s="9">
        <v>0</v>
      </c>
      <c r="F862" s="39">
        <v>0.16</v>
      </c>
      <c r="G862" s="9">
        <f>F862-E862</f>
        <v>0.16</v>
      </c>
      <c r="H862" s="27"/>
      <c r="I862" s="2" t="s">
        <v>22</v>
      </c>
      <c r="J862" s="27"/>
      <c r="K862" s="27"/>
      <c r="L862" s="27"/>
      <c r="M862" s="27"/>
      <c r="N862" s="27"/>
      <c r="O862" s="27"/>
      <c r="P862" s="27"/>
      <c r="Q862" s="27"/>
      <c r="R862" s="27"/>
      <c r="S862" s="37">
        <v>56350140119</v>
      </c>
      <c r="T862" s="464" t="s">
        <v>1771</v>
      </c>
      <c r="U862" s="477">
        <v>2026</v>
      </c>
    </row>
    <row r="863" spans="2:21" ht="22.5">
      <c r="B863" s="7" t="s">
        <v>1836</v>
      </c>
      <c r="C863" s="7" t="s">
        <v>1837</v>
      </c>
      <c r="D863" s="17" t="s">
        <v>1838</v>
      </c>
      <c r="E863" s="9">
        <v>0</v>
      </c>
      <c r="F863" s="39">
        <v>1.25</v>
      </c>
      <c r="G863" s="9">
        <f>F863-E863</f>
        <v>1.25</v>
      </c>
      <c r="H863" s="27"/>
      <c r="I863" s="2" t="s">
        <v>22</v>
      </c>
      <c r="J863" s="27"/>
      <c r="K863" s="27"/>
      <c r="L863" s="27"/>
      <c r="M863" s="27"/>
      <c r="N863" s="27"/>
      <c r="O863" s="27"/>
      <c r="P863" s="27"/>
      <c r="Q863" s="27"/>
      <c r="R863" s="27"/>
      <c r="S863" s="37">
        <v>56350060124001</v>
      </c>
      <c r="T863" s="464" t="s">
        <v>1771</v>
      </c>
      <c r="U863" s="464" t="s">
        <v>3563</v>
      </c>
    </row>
    <row r="864" spans="2:21" ht="22.5">
      <c r="B864" s="7" t="s">
        <v>1839</v>
      </c>
      <c r="C864" s="7" t="s">
        <v>1840</v>
      </c>
      <c r="D864" s="17" t="s">
        <v>1841</v>
      </c>
      <c r="E864" s="9">
        <v>0</v>
      </c>
      <c r="F864" s="39">
        <v>3.67</v>
      </c>
      <c r="G864" s="9">
        <f>F864-E864</f>
        <v>3.67</v>
      </c>
      <c r="H864" s="27"/>
      <c r="I864" s="2" t="s">
        <v>22</v>
      </c>
      <c r="J864" s="27"/>
      <c r="K864" s="27"/>
      <c r="L864" s="27"/>
      <c r="M864" s="27"/>
      <c r="N864" s="27"/>
      <c r="O864" s="27"/>
      <c r="P864" s="27"/>
      <c r="Q864" s="27"/>
      <c r="R864" s="27"/>
      <c r="S864" s="37">
        <v>56350060251</v>
      </c>
      <c r="T864" s="464" t="s">
        <v>1771</v>
      </c>
      <c r="U864" s="150">
        <v>2026</v>
      </c>
    </row>
    <row r="865" spans="2:21" ht="22.5">
      <c r="B865" s="16" t="s">
        <v>1842</v>
      </c>
      <c r="C865" s="16" t="s">
        <v>1843</v>
      </c>
      <c r="D865" s="17" t="s">
        <v>1844</v>
      </c>
      <c r="E865" s="13">
        <v>0</v>
      </c>
      <c r="F865" s="13">
        <v>2.78</v>
      </c>
      <c r="G865" s="13">
        <f>F865-E865</f>
        <v>2.78</v>
      </c>
      <c r="H865" s="27"/>
      <c r="I865" s="3" t="s">
        <v>22</v>
      </c>
      <c r="J865" s="27"/>
      <c r="K865" s="27"/>
      <c r="L865" s="27"/>
      <c r="M865" s="27"/>
      <c r="N865" s="27"/>
      <c r="O865" s="27"/>
      <c r="P865" s="27"/>
      <c r="Q865" s="27"/>
      <c r="R865" s="27"/>
      <c r="S865" s="55">
        <v>56350120059001</v>
      </c>
      <c r="T865" s="464" t="s">
        <v>1771</v>
      </c>
      <c r="U865" s="464" t="s">
        <v>3563</v>
      </c>
    </row>
    <row r="866" spans="2:21" ht="22.5">
      <c r="B866" s="7" t="s">
        <v>1845</v>
      </c>
      <c r="C866" s="7" t="s">
        <v>1846</v>
      </c>
      <c r="D866" s="17" t="s">
        <v>1847</v>
      </c>
      <c r="E866" s="39">
        <v>0</v>
      </c>
      <c r="F866" s="39">
        <v>0.43</v>
      </c>
      <c r="G866" s="39">
        <f>F866-E866</f>
        <v>0.43</v>
      </c>
      <c r="H866" s="27"/>
      <c r="I866" s="41" t="s">
        <v>22</v>
      </c>
      <c r="J866" s="10"/>
      <c r="K866" s="10"/>
      <c r="L866" s="2"/>
      <c r="M866" s="10"/>
      <c r="N866" s="10"/>
      <c r="O866" s="10"/>
      <c r="P866" s="10"/>
      <c r="Q866" s="10"/>
      <c r="R866" s="97"/>
      <c r="S866" s="100">
        <v>56150010523001</v>
      </c>
      <c r="T866" s="464" t="s">
        <v>1771</v>
      </c>
      <c r="U866" s="464" t="s">
        <v>3563</v>
      </c>
    </row>
    <row r="867" spans="2:21" ht="22.5">
      <c r="B867" s="7" t="s">
        <v>1848</v>
      </c>
      <c r="C867" s="7" t="s">
        <v>1849</v>
      </c>
      <c r="D867" s="17" t="s">
        <v>1850</v>
      </c>
      <c r="E867" s="9">
        <v>0</v>
      </c>
      <c r="F867" s="39">
        <v>0.16</v>
      </c>
      <c r="G867" s="9">
        <f t="shared" ref="G867:G892" si="50">F867-E867</f>
        <v>0.16</v>
      </c>
      <c r="H867" s="27"/>
      <c r="I867" s="2" t="s">
        <v>22</v>
      </c>
      <c r="J867" s="10"/>
      <c r="K867" s="10"/>
      <c r="L867" s="10"/>
      <c r="M867" s="10"/>
      <c r="N867" s="10"/>
      <c r="O867" s="10"/>
      <c r="P867" s="10"/>
      <c r="Q867" s="10"/>
      <c r="R867" s="27"/>
      <c r="S867" s="100">
        <v>56350150048</v>
      </c>
      <c r="T867" s="464" t="s">
        <v>1771</v>
      </c>
      <c r="U867" s="464">
        <v>2026</v>
      </c>
    </row>
    <row r="868" spans="2:21" ht="22.5">
      <c r="B868" s="7" t="s">
        <v>1851</v>
      </c>
      <c r="C868" s="7" t="s">
        <v>1852</v>
      </c>
      <c r="D868" s="17" t="s">
        <v>1853</v>
      </c>
      <c r="E868" s="9">
        <v>0</v>
      </c>
      <c r="F868" s="39">
        <v>2.2799999999999998</v>
      </c>
      <c r="G868" s="9">
        <f t="shared" si="50"/>
        <v>2.2799999999999998</v>
      </c>
      <c r="H868" s="27"/>
      <c r="I868" s="2" t="s">
        <v>22</v>
      </c>
      <c r="J868" s="10"/>
      <c r="K868" s="10"/>
      <c r="L868" s="10"/>
      <c r="M868" s="10"/>
      <c r="N868" s="10"/>
      <c r="O868" s="10"/>
      <c r="P868" s="10"/>
      <c r="Q868" s="10"/>
      <c r="R868" s="27"/>
      <c r="S868" s="100">
        <v>56350130136</v>
      </c>
      <c r="T868" s="464" t="s">
        <v>1771</v>
      </c>
      <c r="U868" s="464">
        <v>2026</v>
      </c>
    </row>
    <row r="869" spans="2:21" ht="22.5">
      <c r="B869" s="7" t="s">
        <v>1854</v>
      </c>
      <c r="C869" s="7" t="s">
        <v>1855</v>
      </c>
      <c r="D869" s="17" t="s">
        <v>1856</v>
      </c>
      <c r="E869" s="9">
        <v>0</v>
      </c>
      <c r="F869" s="39">
        <v>3.02</v>
      </c>
      <c r="G869" s="9">
        <f t="shared" si="50"/>
        <v>3.02</v>
      </c>
      <c r="H869" s="27"/>
      <c r="I869" s="2" t="s">
        <v>22</v>
      </c>
      <c r="J869" s="10"/>
      <c r="K869" s="10"/>
      <c r="L869" s="10"/>
      <c r="M869" s="10"/>
      <c r="N869" s="10"/>
      <c r="O869" s="10"/>
      <c r="P869" s="10"/>
      <c r="Q869" s="10"/>
      <c r="R869" s="27"/>
      <c r="S869" s="100">
        <v>56350130137</v>
      </c>
      <c r="T869" s="464" t="s">
        <v>1771</v>
      </c>
      <c r="U869" s="464">
        <v>2026</v>
      </c>
    </row>
    <row r="870" spans="2:21" ht="22.5">
      <c r="B870" s="7" t="s">
        <v>1857</v>
      </c>
      <c r="C870" s="7" t="s">
        <v>1858</v>
      </c>
      <c r="D870" s="17" t="s">
        <v>1859</v>
      </c>
      <c r="E870" s="9">
        <v>0</v>
      </c>
      <c r="F870" s="39">
        <v>2.84</v>
      </c>
      <c r="G870" s="9">
        <f t="shared" si="50"/>
        <v>2.84</v>
      </c>
      <c r="H870" s="27"/>
      <c r="I870" s="2" t="s">
        <v>22</v>
      </c>
      <c r="J870" s="10"/>
      <c r="K870" s="10"/>
      <c r="L870" s="10"/>
      <c r="M870" s="10"/>
      <c r="N870" s="10"/>
      <c r="O870" s="10"/>
      <c r="P870" s="10"/>
      <c r="Q870" s="10"/>
      <c r="R870" s="27"/>
      <c r="S870" s="100">
        <v>56350130135</v>
      </c>
      <c r="T870" s="464" t="s">
        <v>1771</v>
      </c>
      <c r="U870" s="464">
        <v>2026</v>
      </c>
    </row>
    <row r="871" spans="2:21" ht="22.5">
      <c r="B871" s="7" t="s">
        <v>1860</v>
      </c>
      <c r="C871" s="7" t="s">
        <v>1861</v>
      </c>
      <c r="D871" s="17" t="s">
        <v>1862</v>
      </c>
      <c r="E871" s="9">
        <v>0</v>
      </c>
      <c r="F871" s="39">
        <v>2.1</v>
      </c>
      <c r="G871" s="9">
        <f t="shared" si="50"/>
        <v>2.1</v>
      </c>
      <c r="H871" s="27"/>
      <c r="I871" s="2" t="s">
        <v>22</v>
      </c>
      <c r="J871" s="10"/>
      <c r="K871" s="10"/>
      <c r="L871" s="10"/>
      <c r="M871" s="10"/>
      <c r="N871" s="10"/>
      <c r="O871" s="10"/>
      <c r="P871" s="10"/>
      <c r="Q871" s="10"/>
      <c r="R871" s="27"/>
      <c r="S871" s="100">
        <v>56350070106</v>
      </c>
      <c r="T871" s="464" t="s">
        <v>1771</v>
      </c>
      <c r="U871" s="464">
        <v>2026</v>
      </c>
    </row>
    <row r="872" spans="2:21" ht="22.5">
      <c r="B872" s="7" t="s">
        <v>1863</v>
      </c>
      <c r="C872" s="7" t="s">
        <v>1864</v>
      </c>
      <c r="D872" s="17" t="s">
        <v>1865</v>
      </c>
      <c r="E872" s="9">
        <v>0</v>
      </c>
      <c r="F872" s="39">
        <v>0.36</v>
      </c>
      <c r="G872" s="9">
        <f t="shared" si="50"/>
        <v>0.36</v>
      </c>
      <c r="H872" s="27"/>
      <c r="I872" s="2" t="s">
        <v>22</v>
      </c>
      <c r="J872" s="10"/>
      <c r="K872" s="10"/>
      <c r="L872" s="10"/>
      <c r="M872" s="10"/>
      <c r="N872" s="10"/>
      <c r="O872" s="10"/>
      <c r="P872" s="10"/>
      <c r="Q872" s="10"/>
      <c r="R872" s="27"/>
      <c r="S872" s="100">
        <v>56350040012</v>
      </c>
      <c r="T872" s="464" t="s">
        <v>1771</v>
      </c>
      <c r="U872" s="464">
        <v>2026</v>
      </c>
    </row>
    <row r="873" spans="2:21" ht="22.5">
      <c r="B873" s="7" t="s">
        <v>1866</v>
      </c>
      <c r="C873" s="7" t="s">
        <v>1867</v>
      </c>
      <c r="D873" s="17" t="s">
        <v>1868</v>
      </c>
      <c r="E873" s="9">
        <v>0</v>
      </c>
      <c r="F873" s="39">
        <v>3.94</v>
      </c>
      <c r="G873" s="9">
        <f t="shared" si="50"/>
        <v>3.94</v>
      </c>
      <c r="H873" s="27"/>
      <c r="I873" s="2" t="s">
        <v>22</v>
      </c>
      <c r="J873" s="10"/>
      <c r="K873" s="10"/>
      <c r="L873" s="10"/>
      <c r="M873" s="10"/>
      <c r="N873" s="10"/>
      <c r="O873" s="10"/>
      <c r="P873" s="10"/>
      <c r="Q873" s="10"/>
      <c r="R873" s="27"/>
      <c r="S873" s="100">
        <v>56350040086</v>
      </c>
      <c r="T873" s="464" t="s">
        <v>1771</v>
      </c>
      <c r="U873" s="464">
        <v>2026</v>
      </c>
    </row>
    <row r="874" spans="2:21" ht="22.5">
      <c r="B874" s="7" t="s">
        <v>1869</v>
      </c>
      <c r="C874" s="7" t="s">
        <v>1870</v>
      </c>
      <c r="D874" s="17" t="s">
        <v>1871</v>
      </c>
      <c r="E874" s="9">
        <v>0</v>
      </c>
      <c r="F874" s="39">
        <v>0.26</v>
      </c>
      <c r="G874" s="9">
        <f t="shared" si="50"/>
        <v>0.26</v>
      </c>
      <c r="H874" s="27"/>
      <c r="I874" s="2" t="s">
        <v>22</v>
      </c>
      <c r="J874" s="10"/>
      <c r="K874" s="10"/>
      <c r="L874" s="10"/>
      <c r="M874" s="10"/>
      <c r="N874" s="10"/>
      <c r="O874" s="10"/>
      <c r="P874" s="10"/>
      <c r="Q874" s="10"/>
      <c r="R874" s="27"/>
      <c r="S874" s="100">
        <v>56350110209</v>
      </c>
      <c r="T874" s="464" t="s">
        <v>1771</v>
      </c>
      <c r="U874" s="464">
        <v>2026</v>
      </c>
    </row>
    <row r="875" spans="2:21" ht="22.5">
      <c r="B875" s="7" t="s">
        <v>1872</v>
      </c>
      <c r="C875" s="7" t="s">
        <v>1873</v>
      </c>
      <c r="D875" s="17" t="s">
        <v>1874</v>
      </c>
      <c r="E875" s="9">
        <v>0</v>
      </c>
      <c r="F875" s="39">
        <v>0.71</v>
      </c>
      <c r="G875" s="9">
        <f t="shared" si="50"/>
        <v>0.71</v>
      </c>
      <c r="H875" s="27"/>
      <c r="I875" s="2" t="s">
        <v>22</v>
      </c>
      <c r="J875" s="10"/>
      <c r="K875" s="10"/>
      <c r="L875" s="10"/>
      <c r="M875" s="10"/>
      <c r="N875" s="10"/>
      <c r="O875" s="10"/>
      <c r="P875" s="10"/>
      <c r="Q875" s="10"/>
      <c r="R875" s="27"/>
      <c r="S875" s="100">
        <v>56350120020</v>
      </c>
      <c r="T875" s="464" t="s">
        <v>1771</v>
      </c>
      <c r="U875" s="464">
        <v>2026</v>
      </c>
    </row>
    <row r="876" spans="2:21" ht="22.5">
      <c r="B876" s="7" t="s">
        <v>1875</v>
      </c>
      <c r="C876" s="7" t="s">
        <v>1876</v>
      </c>
      <c r="D876" s="17" t="s">
        <v>1877</v>
      </c>
      <c r="E876" s="9">
        <v>0</v>
      </c>
      <c r="F876" s="39">
        <v>0.69</v>
      </c>
      <c r="G876" s="9">
        <f t="shared" si="50"/>
        <v>0.69</v>
      </c>
      <c r="H876" s="27"/>
      <c r="I876" s="2" t="s">
        <v>22</v>
      </c>
      <c r="J876" s="10"/>
      <c r="K876" s="10"/>
      <c r="L876" s="10"/>
      <c r="M876" s="10"/>
      <c r="N876" s="10"/>
      <c r="O876" s="10"/>
      <c r="P876" s="10"/>
      <c r="Q876" s="10"/>
      <c r="R876" s="97"/>
      <c r="S876" s="100">
        <v>56350150065001</v>
      </c>
      <c r="T876" s="464" t="s">
        <v>1771</v>
      </c>
      <c r="U876" s="464" t="s">
        <v>3563</v>
      </c>
    </row>
    <row r="877" spans="2:21" ht="22.5">
      <c r="B877" s="7" t="s">
        <v>1878</v>
      </c>
      <c r="C877" s="7" t="s">
        <v>1879</v>
      </c>
      <c r="D877" s="17" t="s">
        <v>1880</v>
      </c>
      <c r="E877" s="9">
        <v>0</v>
      </c>
      <c r="F877" s="39">
        <v>0.73</v>
      </c>
      <c r="G877" s="9">
        <f t="shared" si="50"/>
        <v>0.73</v>
      </c>
      <c r="H877" s="27"/>
      <c r="I877" s="2" t="s">
        <v>22</v>
      </c>
      <c r="J877" s="10"/>
      <c r="K877" s="10"/>
      <c r="L877" s="10"/>
      <c r="M877" s="10"/>
      <c r="N877" s="10"/>
      <c r="O877" s="10"/>
      <c r="P877" s="10"/>
      <c r="Q877" s="10"/>
      <c r="R877" s="27"/>
      <c r="S877" s="100">
        <v>56350150089</v>
      </c>
      <c r="T877" s="464" t="s">
        <v>1771</v>
      </c>
      <c r="U877" s="464">
        <v>2026</v>
      </c>
    </row>
    <row r="878" spans="2:21" ht="22.5">
      <c r="B878" s="7" t="s">
        <v>1881</v>
      </c>
      <c r="C878" s="7" t="s">
        <v>1882</v>
      </c>
      <c r="D878" s="17" t="s">
        <v>1883</v>
      </c>
      <c r="E878" s="9">
        <v>0</v>
      </c>
      <c r="F878" s="39">
        <v>1.63</v>
      </c>
      <c r="G878" s="9">
        <f t="shared" si="50"/>
        <v>1.63</v>
      </c>
      <c r="H878" s="27"/>
      <c r="I878" s="2" t="s">
        <v>22</v>
      </c>
      <c r="J878" s="10"/>
      <c r="K878" s="10"/>
      <c r="L878" s="10"/>
      <c r="M878" s="10"/>
      <c r="N878" s="10"/>
      <c r="O878" s="10"/>
      <c r="P878" s="10"/>
      <c r="Q878" s="10"/>
      <c r="R878" s="97"/>
      <c r="S878" s="100">
        <v>56350070109001</v>
      </c>
      <c r="T878" s="464" t="s">
        <v>1771</v>
      </c>
      <c r="U878" s="464" t="s">
        <v>3563</v>
      </c>
    </row>
    <row r="879" spans="2:21" ht="22.5">
      <c r="B879" s="7" t="s">
        <v>1884</v>
      </c>
      <c r="C879" s="7" t="s">
        <v>1885</v>
      </c>
      <c r="D879" s="17" t="s">
        <v>1886</v>
      </c>
      <c r="E879" s="9">
        <v>0</v>
      </c>
      <c r="F879" s="39">
        <v>0.66</v>
      </c>
      <c r="G879" s="9">
        <f t="shared" si="50"/>
        <v>0.66</v>
      </c>
      <c r="H879" s="27"/>
      <c r="I879" s="2" t="s">
        <v>22</v>
      </c>
      <c r="J879" s="10"/>
      <c r="K879" s="10"/>
      <c r="L879" s="10"/>
      <c r="M879" s="10"/>
      <c r="N879" s="10"/>
      <c r="O879" s="10"/>
      <c r="P879" s="10"/>
      <c r="Q879" s="10"/>
      <c r="R879" s="97"/>
      <c r="S879" s="100">
        <v>56350100052009</v>
      </c>
      <c r="T879" s="464" t="s">
        <v>1771</v>
      </c>
      <c r="U879" s="464" t="s">
        <v>3563</v>
      </c>
    </row>
    <row r="880" spans="2:21" ht="22.5">
      <c r="B880" s="7" t="s">
        <v>1887</v>
      </c>
      <c r="C880" s="7" t="s">
        <v>1888</v>
      </c>
      <c r="D880" s="17" t="s">
        <v>1889</v>
      </c>
      <c r="E880" s="9">
        <v>0</v>
      </c>
      <c r="F880" s="39">
        <v>1.21</v>
      </c>
      <c r="G880" s="9">
        <f t="shared" si="50"/>
        <v>1.21</v>
      </c>
      <c r="H880" s="27"/>
      <c r="I880" s="2" t="s">
        <v>22</v>
      </c>
      <c r="J880" s="10"/>
      <c r="K880" s="10"/>
      <c r="L880" s="10"/>
      <c r="M880" s="10"/>
      <c r="N880" s="10"/>
      <c r="O880" s="10"/>
      <c r="P880" s="10"/>
      <c r="Q880" s="10"/>
      <c r="R880" s="97"/>
      <c r="S880" s="100">
        <v>56350140088001</v>
      </c>
      <c r="T880" s="464" t="s">
        <v>1771</v>
      </c>
      <c r="U880" s="464" t="s">
        <v>3563</v>
      </c>
    </row>
    <row r="881" spans="1:21" ht="23.25">
      <c r="B881" s="7" t="s">
        <v>1890</v>
      </c>
      <c r="C881" s="7" t="s">
        <v>1891</v>
      </c>
      <c r="D881" s="17" t="s">
        <v>1892</v>
      </c>
      <c r="E881" s="9">
        <v>0</v>
      </c>
      <c r="F881" s="39">
        <v>1.29</v>
      </c>
      <c r="G881" s="9">
        <f t="shared" si="50"/>
        <v>1.29</v>
      </c>
      <c r="H881" s="27"/>
      <c r="I881" s="181" t="s">
        <v>22</v>
      </c>
      <c r="J881" s="10"/>
      <c r="K881" s="10"/>
      <c r="L881" s="10"/>
      <c r="M881" s="10"/>
      <c r="N881" s="10"/>
      <c r="O881" s="10"/>
      <c r="P881" s="10"/>
      <c r="Q881" s="10"/>
      <c r="R881" s="27"/>
      <c r="S881" s="100">
        <v>56350080093</v>
      </c>
      <c r="T881" s="464" t="s">
        <v>1771</v>
      </c>
      <c r="U881" s="464">
        <v>2026</v>
      </c>
    </row>
    <row r="882" spans="1:21" ht="22.5">
      <c r="B882" s="7" t="s">
        <v>1893</v>
      </c>
      <c r="C882" s="7" t="s">
        <v>1894</v>
      </c>
      <c r="D882" s="17" t="s">
        <v>1895</v>
      </c>
      <c r="E882" s="9">
        <v>0</v>
      </c>
      <c r="F882" s="39">
        <v>0.76</v>
      </c>
      <c r="G882" s="9">
        <f t="shared" si="50"/>
        <v>0.76</v>
      </c>
      <c r="H882" s="27"/>
      <c r="I882" s="2" t="s">
        <v>22</v>
      </c>
      <c r="J882" s="10"/>
      <c r="K882" s="10"/>
      <c r="L882" s="10"/>
      <c r="M882" s="10"/>
      <c r="N882" s="10"/>
      <c r="O882" s="10"/>
      <c r="P882" s="10"/>
      <c r="Q882" s="10"/>
      <c r="R882" s="27"/>
      <c r="S882" s="100">
        <v>56350090087</v>
      </c>
      <c r="T882" s="464" t="s">
        <v>1771</v>
      </c>
      <c r="U882" s="464">
        <v>2026</v>
      </c>
    </row>
    <row r="883" spans="1:21" ht="22.5">
      <c r="B883" s="7" t="s">
        <v>1896</v>
      </c>
      <c r="C883" s="7" t="s">
        <v>1897</v>
      </c>
      <c r="D883" s="17" t="s">
        <v>1898</v>
      </c>
      <c r="E883" s="9">
        <v>0</v>
      </c>
      <c r="F883" s="39">
        <v>1.76</v>
      </c>
      <c r="G883" s="9">
        <f t="shared" si="50"/>
        <v>1.76</v>
      </c>
      <c r="H883" s="27"/>
      <c r="I883" s="2" t="s">
        <v>22</v>
      </c>
      <c r="J883" s="10"/>
      <c r="K883" s="10"/>
      <c r="L883" s="10"/>
      <c r="M883" s="10"/>
      <c r="N883" s="10"/>
      <c r="O883" s="10"/>
      <c r="P883" s="10"/>
      <c r="Q883" s="10"/>
      <c r="R883" s="97"/>
      <c r="S883" s="100">
        <v>56350110217001</v>
      </c>
      <c r="T883" s="464" t="s">
        <v>1771</v>
      </c>
      <c r="U883" s="464" t="s">
        <v>3563</v>
      </c>
    </row>
    <row r="884" spans="1:21" ht="22.5">
      <c r="B884" s="7" t="s">
        <v>1899</v>
      </c>
      <c r="C884" s="7" t="s">
        <v>1900</v>
      </c>
      <c r="D884" s="17" t="s">
        <v>1901</v>
      </c>
      <c r="E884" s="9">
        <v>0</v>
      </c>
      <c r="F884" s="39">
        <v>1.45</v>
      </c>
      <c r="G884" s="9">
        <f t="shared" si="50"/>
        <v>1.45</v>
      </c>
      <c r="H884" s="27"/>
      <c r="I884" s="2" t="s">
        <v>22</v>
      </c>
      <c r="J884" s="10"/>
      <c r="K884" s="10"/>
      <c r="L884" s="10"/>
      <c r="M884" s="10"/>
      <c r="N884" s="10"/>
      <c r="O884" s="10"/>
      <c r="P884" s="10"/>
      <c r="Q884" s="10"/>
      <c r="R884" s="97"/>
      <c r="S884" s="100">
        <v>56350070108001</v>
      </c>
      <c r="T884" s="464" t="s">
        <v>1771</v>
      </c>
      <c r="U884" s="464" t="s">
        <v>3563</v>
      </c>
    </row>
    <row r="885" spans="1:21" ht="22.5">
      <c r="B885" s="7" t="s">
        <v>1875</v>
      </c>
      <c r="C885" s="7" t="s">
        <v>1876</v>
      </c>
      <c r="D885" s="17" t="s">
        <v>1902</v>
      </c>
      <c r="E885" s="9">
        <v>0</v>
      </c>
      <c r="F885" s="39">
        <v>1.19</v>
      </c>
      <c r="G885" s="9">
        <f t="shared" si="50"/>
        <v>1.19</v>
      </c>
      <c r="H885" s="27"/>
      <c r="I885" s="2" t="s">
        <v>22</v>
      </c>
      <c r="J885" s="10"/>
      <c r="K885" s="10"/>
      <c r="L885" s="10"/>
      <c r="M885" s="10"/>
      <c r="N885" s="10"/>
      <c r="O885" s="10"/>
      <c r="P885" s="10"/>
      <c r="Q885" s="10"/>
      <c r="R885" s="27"/>
      <c r="S885" s="100">
        <v>56350160007</v>
      </c>
      <c r="T885" s="464" t="s">
        <v>1771</v>
      </c>
      <c r="U885" s="464">
        <v>2026</v>
      </c>
    </row>
    <row r="886" spans="1:21" ht="22.5">
      <c r="B886" s="7" t="s">
        <v>1903</v>
      </c>
      <c r="C886" s="7" t="s">
        <v>1904</v>
      </c>
      <c r="D886" s="17" t="s">
        <v>1905</v>
      </c>
      <c r="E886" s="9">
        <v>0</v>
      </c>
      <c r="F886" s="39">
        <v>1.41</v>
      </c>
      <c r="G886" s="9">
        <f t="shared" si="50"/>
        <v>1.41</v>
      </c>
      <c r="H886" s="27"/>
      <c r="I886" s="2" t="s">
        <v>22</v>
      </c>
      <c r="J886" s="10" t="s">
        <v>3580</v>
      </c>
      <c r="K886" s="10">
        <v>1.41</v>
      </c>
      <c r="L886" s="2" t="s">
        <v>1924</v>
      </c>
      <c r="M886" s="10">
        <v>18</v>
      </c>
      <c r="N886" s="10">
        <v>126</v>
      </c>
      <c r="O886" s="10"/>
      <c r="P886" s="10" t="s">
        <v>253</v>
      </c>
      <c r="Q886" s="10"/>
      <c r="R886" s="97"/>
      <c r="S886" s="100">
        <v>56350040090001</v>
      </c>
      <c r="T886" s="464" t="s">
        <v>1771</v>
      </c>
      <c r="U886" s="464" t="s">
        <v>3563</v>
      </c>
    </row>
    <row r="887" spans="1:21" ht="22.5">
      <c r="B887" s="7" t="s">
        <v>1906</v>
      </c>
      <c r="C887" s="7" t="s">
        <v>1907</v>
      </c>
      <c r="D887" s="17" t="s">
        <v>1908</v>
      </c>
      <c r="E887" s="9">
        <v>0</v>
      </c>
      <c r="F887" s="39">
        <v>1.05</v>
      </c>
      <c r="G887" s="9">
        <f t="shared" si="50"/>
        <v>1.05</v>
      </c>
      <c r="H887" s="27"/>
      <c r="I887" s="2" t="s">
        <v>22</v>
      </c>
      <c r="J887" s="10"/>
      <c r="K887" s="10"/>
      <c r="L887" s="10"/>
      <c r="M887" s="10"/>
      <c r="N887" s="10"/>
      <c r="O887" s="10"/>
      <c r="P887" s="10"/>
      <c r="Q887" s="10"/>
      <c r="R887" s="97"/>
      <c r="S887" s="100">
        <v>56350090053001</v>
      </c>
      <c r="T887" s="464" t="s">
        <v>1771</v>
      </c>
      <c r="U887" s="464" t="s">
        <v>3563</v>
      </c>
    </row>
    <row r="888" spans="1:21" ht="22.5">
      <c r="B888" s="7" t="s">
        <v>1909</v>
      </c>
      <c r="C888" s="7" t="s">
        <v>1910</v>
      </c>
      <c r="D888" s="17" t="s">
        <v>1911</v>
      </c>
      <c r="E888" s="9">
        <v>0</v>
      </c>
      <c r="F888" s="39">
        <v>0.33</v>
      </c>
      <c r="G888" s="9">
        <f t="shared" si="50"/>
        <v>0.33</v>
      </c>
      <c r="H888" s="27"/>
      <c r="I888" s="2" t="s">
        <v>22</v>
      </c>
      <c r="J888" s="10"/>
      <c r="K888" s="10"/>
      <c r="L888" s="10"/>
      <c r="M888" s="10"/>
      <c r="N888" s="10"/>
      <c r="O888" s="10"/>
      <c r="P888" s="10"/>
      <c r="Q888" s="10"/>
      <c r="R888" s="27"/>
      <c r="S888" s="100">
        <v>56350070030</v>
      </c>
      <c r="T888" s="464" t="s">
        <v>1771</v>
      </c>
      <c r="U888" s="464">
        <v>2026</v>
      </c>
    </row>
    <row r="889" spans="1:21" ht="22.5">
      <c r="B889" s="7" t="s">
        <v>1912</v>
      </c>
      <c r="C889" s="7" t="s">
        <v>1913</v>
      </c>
      <c r="D889" s="17" t="s">
        <v>1914</v>
      </c>
      <c r="E889" s="9">
        <v>0</v>
      </c>
      <c r="F889" s="39">
        <v>0.96</v>
      </c>
      <c r="G889" s="9">
        <f t="shared" si="50"/>
        <v>0.96</v>
      </c>
      <c r="H889" s="27"/>
      <c r="I889" s="2" t="s">
        <v>22</v>
      </c>
      <c r="J889" s="10"/>
      <c r="K889" s="10"/>
      <c r="L889" s="10"/>
      <c r="M889" s="10"/>
      <c r="N889" s="10"/>
      <c r="O889" s="10"/>
      <c r="P889" s="10"/>
      <c r="Q889" s="10"/>
      <c r="R889" s="27"/>
      <c r="S889" s="100">
        <v>56350060152</v>
      </c>
      <c r="T889" s="464" t="s">
        <v>1771</v>
      </c>
      <c r="U889" s="464">
        <v>2026</v>
      </c>
    </row>
    <row r="890" spans="1:21" ht="22.5">
      <c r="B890" s="7" t="s">
        <v>1915</v>
      </c>
      <c r="C890" s="7" t="s">
        <v>1916</v>
      </c>
      <c r="D890" s="17" t="s">
        <v>1917</v>
      </c>
      <c r="E890" s="9">
        <v>0</v>
      </c>
      <c r="F890" s="39">
        <v>1.88</v>
      </c>
      <c r="G890" s="9">
        <f t="shared" si="50"/>
        <v>1.88</v>
      </c>
      <c r="H890" s="27"/>
      <c r="I890" s="2" t="s">
        <v>22</v>
      </c>
      <c r="J890" s="10"/>
      <c r="K890" s="10"/>
      <c r="L890" s="10"/>
      <c r="M890" s="10"/>
      <c r="N890" s="10"/>
      <c r="O890" s="10"/>
      <c r="P890" s="10"/>
      <c r="Q890" s="10"/>
      <c r="R890" s="27"/>
      <c r="S890" s="34" t="s">
        <v>1925</v>
      </c>
      <c r="T890" s="464" t="s">
        <v>1771</v>
      </c>
      <c r="U890" s="464">
        <v>2026</v>
      </c>
    </row>
    <row r="891" spans="1:21" ht="22.5">
      <c r="B891" s="7" t="s">
        <v>1918</v>
      </c>
      <c r="C891" s="7" t="s">
        <v>1919</v>
      </c>
      <c r="D891" s="17" t="s">
        <v>1920</v>
      </c>
      <c r="E891" s="9">
        <v>0</v>
      </c>
      <c r="F891" s="39">
        <v>1.67</v>
      </c>
      <c r="G891" s="9">
        <f t="shared" si="50"/>
        <v>1.67</v>
      </c>
      <c r="H891" s="27"/>
      <c r="I891" s="2" t="s">
        <v>22</v>
      </c>
      <c r="J891" s="10"/>
      <c r="K891" s="10"/>
      <c r="L891" s="10"/>
      <c r="M891" s="10"/>
      <c r="N891" s="10"/>
      <c r="O891" s="10"/>
      <c r="P891" s="10"/>
      <c r="Q891" s="10"/>
      <c r="R891" s="97"/>
      <c r="S891" s="100">
        <v>56350060250001</v>
      </c>
      <c r="T891" s="464" t="s">
        <v>1771</v>
      </c>
      <c r="U891" s="464" t="s">
        <v>3563</v>
      </c>
    </row>
    <row r="892" spans="1:21" ht="22.5">
      <c r="B892" s="16" t="s">
        <v>1921</v>
      </c>
      <c r="C892" s="16" t="s">
        <v>1922</v>
      </c>
      <c r="D892" s="17" t="s">
        <v>1923</v>
      </c>
      <c r="E892" s="13">
        <v>0</v>
      </c>
      <c r="F892" s="13">
        <v>1.77</v>
      </c>
      <c r="G892" s="13">
        <f t="shared" si="50"/>
        <v>1.77</v>
      </c>
      <c r="H892" s="27"/>
      <c r="I892" s="3" t="s">
        <v>22</v>
      </c>
      <c r="J892" s="6"/>
      <c r="K892" s="6"/>
      <c r="L892" s="6"/>
      <c r="M892" s="6"/>
      <c r="N892" s="6"/>
      <c r="O892" s="6"/>
      <c r="P892" s="6"/>
      <c r="Q892" s="6"/>
      <c r="R892" s="27"/>
      <c r="S892" s="97">
        <v>56350160082</v>
      </c>
      <c r="T892" s="464" t="s">
        <v>1771</v>
      </c>
      <c r="U892" s="464">
        <v>2026</v>
      </c>
    </row>
    <row r="894" spans="1:21">
      <c r="A894" s="61"/>
      <c r="B894" s="748" t="s">
        <v>3577</v>
      </c>
      <c r="C894" s="746"/>
      <c r="D894" s="746"/>
      <c r="E894" s="746"/>
      <c r="F894" s="746"/>
      <c r="G894" s="59">
        <f>SUM(G842:G892)</f>
        <v>103.96799999999996</v>
      </c>
      <c r="L894" s="63" t="s">
        <v>141</v>
      </c>
      <c r="M894" s="64">
        <f>SUM(M842:M892)</f>
        <v>18</v>
      </c>
      <c r="N894" s="64">
        <f>SUM(N842:N892)</f>
        <v>126</v>
      </c>
      <c r="P894" s="63" t="s">
        <v>142</v>
      </c>
      <c r="Q894" s="64">
        <f>SUM(Q842:Q892)</f>
        <v>0</v>
      </c>
      <c r="R894" s="64">
        <f>SUM(R842:R892)</f>
        <v>0</v>
      </c>
    </row>
    <row r="895" spans="1:21">
      <c r="A895" s="62"/>
      <c r="B895" s="745" t="s">
        <v>138</v>
      </c>
      <c r="C895" s="746"/>
      <c r="D895" s="746"/>
      <c r="E895" s="746"/>
      <c r="F895" s="746"/>
      <c r="G895" s="60">
        <f>SUMIF(I842:I892,"melnais",G842:G892)</f>
        <v>0.54</v>
      </c>
    </row>
    <row r="896" spans="1:21">
      <c r="A896" s="62"/>
      <c r="B896" s="745" t="s">
        <v>139</v>
      </c>
      <c r="C896" s="746"/>
      <c r="D896" s="746"/>
      <c r="E896" s="746"/>
      <c r="F896" s="746"/>
      <c r="G896" s="60">
        <f>SUMIF(I842:I892,"grants (šķembas)",G842:G892)</f>
        <v>103.42799999999997</v>
      </c>
    </row>
    <row r="897" spans="1:21">
      <c r="A897" s="62"/>
      <c r="B897" s="745" t="s">
        <v>140</v>
      </c>
      <c r="C897" s="746"/>
      <c r="D897" s="746"/>
      <c r="E897" s="746"/>
      <c r="F897" s="746"/>
      <c r="G897" s="60">
        <f>SUMIF(I842:I892,"bruģis",G842:G892)</f>
        <v>0</v>
      </c>
    </row>
    <row r="898" spans="1:21">
      <c r="A898" s="62"/>
      <c r="B898" s="745" t="s">
        <v>42</v>
      </c>
      <c r="C898" s="746"/>
      <c r="D898" s="746"/>
      <c r="E898" s="746"/>
      <c r="F898" s="746"/>
      <c r="G898" s="60">
        <f>SUMIF(I842:I892,"bez seguma",G842:G892)</f>
        <v>0</v>
      </c>
    </row>
    <row r="900" spans="1:21">
      <c r="B900" s="72" t="s">
        <v>1926</v>
      </c>
    </row>
    <row r="901" spans="1:21" ht="15" customHeight="1">
      <c r="B901" s="693" t="s">
        <v>0</v>
      </c>
      <c r="C901" s="693" t="s">
        <v>1</v>
      </c>
      <c r="D901" s="693"/>
      <c r="E901" s="747" t="s">
        <v>2</v>
      </c>
      <c r="F901" s="747"/>
      <c r="G901" s="747"/>
      <c r="H901" s="747"/>
      <c r="I901" s="747"/>
      <c r="J901" s="747"/>
      <c r="K901" s="747"/>
      <c r="L901" s="747"/>
      <c r="M901" s="747"/>
      <c r="N901" s="747"/>
      <c r="O901" s="747"/>
      <c r="P901" s="747"/>
      <c r="Q901" s="747"/>
      <c r="R901" s="747"/>
      <c r="S901" s="693" t="s">
        <v>3</v>
      </c>
      <c r="T901" s="685" t="s">
        <v>124</v>
      </c>
      <c r="U901" s="693" t="s">
        <v>3562</v>
      </c>
    </row>
    <row r="902" spans="1:21">
      <c r="B902" s="693"/>
      <c r="C902" s="693"/>
      <c r="D902" s="693"/>
      <c r="E902" s="693" t="s">
        <v>4</v>
      </c>
      <c r="F902" s="693"/>
      <c r="G902" s="693"/>
      <c r="H902" s="693"/>
      <c r="I902" s="693"/>
      <c r="J902" s="693" t="s">
        <v>5</v>
      </c>
      <c r="K902" s="693"/>
      <c r="L902" s="693"/>
      <c r="M902" s="693"/>
      <c r="N902" s="693"/>
      <c r="O902" s="693"/>
      <c r="P902" s="693"/>
      <c r="Q902" s="693" t="s">
        <v>55</v>
      </c>
      <c r="R902" s="703"/>
      <c r="S902" s="703"/>
      <c r="T902" s="697"/>
      <c r="U902" s="694"/>
    </row>
    <row r="903" spans="1:21">
      <c r="B903" s="693"/>
      <c r="C903" s="693"/>
      <c r="D903" s="693"/>
      <c r="E903" s="693" t="s">
        <v>6</v>
      </c>
      <c r="F903" s="693"/>
      <c r="G903" s="693" t="s">
        <v>7</v>
      </c>
      <c r="H903" s="693" t="s">
        <v>12</v>
      </c>
      <c r="I903" s="693" t="s">
        <v>8</v>
      </c>
      <c r="J903" s="693" t="s">
        <v>9</v>
      </c>
      <c r="K903" s="693" t="s">
        <v>10</v>
      </c>
      <c r="L903" s="693"/>
      <c r="M903" s="693" t="s">
        <v>11</v>
      </c>
      <c r="N903" s="693" t="s">
        <v>12</v>
      </c>
      <c r="O903" s="693" t="s">
        <v>13</v>
      </c>
      <c r="P903" s="755" t="s">
        <v>14</v>
      </c>
      <c r="Q903" s="693" t="s">
        <v>56</v>
      </c>
      <c r="R903" s="693" t="s">
        <v>11</v>
      </c>
      <c r="S903" s="693" t="s">
        <v>57</v>
      </c>
      <c r="T903" s="697"/>
      <c r="U903" s="694"/>
    </row>
    <row r="904" spans="1:21" ht="58.5" customHeight="1">
      <c r="B904" s="693"/>
      <c r="C904" s="693"/>
      <c r="D904" s="693"/>
      <c r="E904" s="3" t="s">
        <v>15</v>
      </c>
      <c r="F904" s="3" t="s">
        <v>16</v>
      </c>
      <c r="G904" s="693"/>
      <c r="H904" s="693"/>
      <c r="I904" s="693"/>
      <c r="J904" s="693"/>
      <c r="K904" s="3" t="s">
        <v>17</v>
      </c>
      <c r="L904" s="3" t="s">
        <v>18</v>
      </c>
      <c r="M904" s="693"/>
      <c r="N904" s="693"/>
      <c r="O904" s="693"/>
      <c r="P904" s="755"/>
      <c r="Q904" s="703"/>
      <c r="R904" s="703"/>
      <c r="S904" s="693"/>
      <c r="T904" s="680"/>
      <c r="U904" s="694"/>
    </row>
    <row r="905" spans="1:21">
      <c r="B905" s="5">
        <v>1</v>
      </c>
      <c r="C905" s="742">
        <v>2</v>
      </c>
      <c r="D905" s="742"/>
      <c r="E905" s="5">
        <v>3</v>
      </c>
      <c r="F905" s="5">
        <v>4</v>
      </c>
      <c r="G905" s="5">
        <v>5</v>
      </c>
      <c r="H905" s="5">
        <v>6</v>
      </c>
      <c r="I905" s="5">
        <v>7</v>
      </c>
      <c r="J905" s="5">
        <v>8</v>
      </c>
      <c r="K905" s="5">
        <v>9</v>
      </c>
      <c r="L905" s="5">
        <v>10</v>
      </c>
      <c r="M905" s="5">
        <v>11</v>
      </c>
      <c r="N905" s="5">
        <v>12</v>
      </c>
      <c r="O905" s="5">
        <v>13</v>
      </c>
      <c r="P905" s="5">
        <v>14</v>
      </c>
      <c r="Q905" s="5">
        <v>15</v>
      </c>
      <c r="R905" s="5">
        <v>16</v>
      </c>
      <c r="S905" s="5">
        <v>17</v>
      </c>
      <c r="T905" s="5">
        <v>18</v>
      </c>
      <c r="U905" s="5">
        <v>19</v>
      </c>
    </row>
    <row r="906" spans="1:21" ht="22.5">
      <c r="B906" s="7" t="s">
        <v>1927</v>
      </c>
      <c r="C906" s="7" t="s">
        <v>1928</v>
      </c>
      <c r="D906" s="17" t="s">
        <v>1929</v>
      </c>
      <c r="E906" s="39">
        <v>0</v>
      </c>
      <c r="F906" s="39">
        <v>3.12</v>
      </c>
      <c r="G906" s="39">
        <f>F906-E906</f>
        <v>3.12</v>
      </c>
      <c r="H906" s="27"/>
      <c r="I906" s="41" t="s">
        <v>22</v>
      </c>
      <c r="J906" s="10"/>
      <c r="K906" s="10"/>
      <c r="L906" s="2"/>
      <c r="M906" s="10"/>
      <c r="N906" s="10"/>
      <c r="O906" s="10"/>
      <c r="P906" s="10"/>
      <c r="Q906" s="10"/>
      <c r="R906" s="27"/>
      <c r="S906" s="100">
        <v>56580050086</v>
      </c>
      <c r="T906" s="464" t="s">
        <v>1926</v>
      </c>
      <c r="U906" s="464">
        <v>2026</v>
      </c>
    </row>
    <row r="907" spans="1:21" ht="22.5">
      <c r="B907" s="7" t="s">
        <v>1930</v>
      </c>
      <c r="C907" s="7" t="s">
        <v>1931</v>
      </c>
      <c r="D907" s="17" t="s">
        <v>1932</v>
      </c>
      <c r="E907" s="9">
        <v>0</v>
      </c>
      <c r="F907" s="39">
        <v>5.82</v>
      </c>
      <c r="G907" s="9">
        <f t="shared" ref="G907:G912" si="51">F907-E907</f>
        <v>5.82</v>
      </c>
      <c r="H907" s="27"/>
      <c r="I907" s="2" t="s">
        <v>22</v>
      </c>
      <c r="J907" s="10"/>
      <c r="K907" s="10"/>
      <c r="L907" s="10"/>
      <c r="M907" s="10"/>
      <c r="N907" s="10"/>
      <c r="O907" s="10"/>
      <c r="P907" s="10"/>
      <c r="Q907" s="10"/>
      <c r="R907" s="27"/>
      <c r="S907" s="100">
        <v>56580060194</v>
      </c>
      <c r="T907" s="464" t="s">
        <v>1926</v>
      </c>
      <c r="U907" s="464">
        <v>2026</v>
      </c>
    </row>
    <row r="908" spans="1:21" ht="22.5">
      <c r="B908" s="7" t="s">
        <v>1933</v>
      </c>
      <c r="C908" s="7" t="s">
        <v>1934</v>
      </c>
      <c r="D908" s="17" t="s">
        <v>1935</v>
      </c>
      <c r="E908" s="9">
        <v>0</v>
      </c>
      <c r="F908" s="39">
        <v>3.74</v>
      </c>
      <c r="G908" s="9">
        <f t="shared" si="51"/>
        <v>3.74</v>
      </c>
      <c r="H908" s="27"/>
      <c r="I908" s="2" t="s">
        <v>22</v>
      </c>
      <c r="J908" s="10"/>
      <c r="K908" s="10"/>
      <c r="L908" s="10"/>
      <c r="M908" s="10"/>
      <c r="N908" s="10"/>
      <c r="O908" s="10"/>
      <c r="P908" s="10"/>
      <c r="Q908" s="10"/>
      <c r="R908" s="27"/>
      <c r="S908" s="100">
        <v>56580030123</v>
      </c>
      <c r="T908" s="464" t="s">
        <v>1926</v>
      </c>
      <c r="U908" s="464">
        <v>2026</v>
      </c>
    </row>
    <row r="909" spans="1:21" ht="22.5">
      <c r="B909" s="7" t="s">
        <v>1936</v>
      </c>
      <c r="C909" s="7" t="s">
        <v>1937</v>
      </c>
      <c r="D909" s="17" t="s">
        <v>1938</v>
      </c>
      <c r="E909" s="9">
        <v>0</v>
      </c>
      <c r="F909" s="39">
        <v>7.13</v>
      </c>
      <c r="G909" s="9">
        <f t="shared" si="51"/>
        <v>7.13</v>
      </c>
      <c r="H909" s="27"/>
      <c r="I909" s="2" t="s">
        <v>22</v>
      </c>
      <c r="J909" s="10"/>
      <c r="K909" s="10"/>
      <c r="L909" s="10"/>
      <c r="M909" s="10"/>
      <c r="N909" s="10"/>
      <c r="O909" s="10"/>
      <c r="P909" s="10"/>
      <c r="Q909" s="10"/>
      <c r="R909" s="97"/>
      <c r="S909" s="100">
        <v>56580080128001</v>
      </c>
      <c r="T909" s="464" t="s">
        <v>1926</v>
      </c>
      <c r="U909" s="464" t="s">
        <v>3563</v>
      </c>
    </row>
    <row r="910" spans="1:21" ht="22.5">
      <c r="B910" s="7" t="s">
        <v>1939</v>
      </c>
      <c r="C910" s="7" t="s">
        <v>1940</v>
      </c>
      <c r="D910" s="17" t="s">
        <v>1941</v>
      </c>
      <c r="E910" s="9">
        <v>0</v>
      </c>
      <c r="F910" s="39">
        <v>5.17</v>
      </c>
      <c r="G910" s="9">
        <f t="shared" si="51"/>
        <v>5.17</v>
      </c>
      <c r="H910" s="27"/>
      <c r="I910" s="2" t="s">
        <v>22</v>
      </c>
      <c r="J910" s="10"/>
      <c r="K910" s="10"/>
      <c r="L910" s="10"/>
      <c r="M910" s="10"/>
      <c r="N910" s="10"/>
      <c r="O910" s="10"/>
      <c r="P910" s="10"/>
      <c r="Q910" s="10"/>
      <c r="R910" s="27"/>
      <c r="S910" s="100">
        <v>56580010173</v>
      </c>
      <c r="T910" s="464" t="s">
        <v>1926</v>
      </c>
      <c r="U910" s="464">
        <v>2026</v>
      </c>
    </row>
    <row r="911" spans="1:21" ht="22.5">
      <c r="B911" s="7" t="s">
        <v>1942</v>
      </c>
      <c r="C911" s="7" t="s">
        <v>1943</v>
      </c>
      <c r="D911" s="17" t="s">
        <v>1944</v>
      </c>
      <c r="E911" s="9">
        <v>0</v>
      </c>
      <c r="F911" s="39">
        <v>0.93</v>
      </c>
      <c r="G911" s="9">
        <f t="shared" si="51"/>
        <v>0.93</v>
      </c>
      <c r="H911" s="27"/>
      <c r="I911" s="2" t="s">
        <v>22</v>
      </c>
      <c r="J911" s="10"/>
      <c r="K911" s="10"/>
      <c r="L911" s="10"/>
      <c r="M911" s="10"/>
      <c r="N911" s="10"/>
      <c r="O911" s="10"/>
      <c r="P911" s="10"/>
      <c r="Q911" s="10"/>
      <c r="R911" s="27"/>
      <c r="S911" s="100">
        <v>56580080141</v>
      </c>
      <c r="T911" s="464" t="s">
        <v>1926</v>
      </c>
      <c r="U911" s="464">
        <v>2026</v>
      </c>
    </row>
    <row r="912" spans="1:21" ht="22.5">
      <c r="B912" s="7" t="s">
        <v>1945</v>
      </c>
      <c r="C912" s="7" t="s">
        <v>1946</v>
      </c>
      <c r="D912" s="17" t="s">
        <v>1947</v>
      </c>
      <c r="E912" s="9">
        <v>0</v>
      </c>
      <c r="F912" s="39">
        <v>2.04</v>
      </c>
      <c r="G912" s="9">
        <f t="shared" si="51"/>
        <v>2.04</v>
      </c>
      <c r="H912" s="27"/>
      <c r="I912" s="2" t="s">
        <v>22</v>
      </c>
      <c r="J912" s="10"/>
      <c r="K912" s="10"/>
      <c r="L912" s="10"/>
      <c r="M912" s="10"/>
      <c r="N912" s="10"/>
      <c r="O912" s="10"/>
      <c r="P912" s="10"/>
      <c r="Q912" s="10"/>
      <c r="R912" s="27"/>
      <c r="S912" s="100">
        <v>56580030125</v>
      </c>
      <c r="T912" s="464" t="s">
        <v>1926</v>
      </c>
      <c r="U912" s="464">
        <v>2026</v>
      </c>
    </row>
    <row r="913" spans="2:21" ht="22.5">
      <c r="B913" s="7" t="s">
        <v>1948</v>
      </c>
      <c r="C913" s="7" t="s">
        <v>1949</v>
      </c>
      <c r="D913" s="17" t="s">
        <v>1950</v>
      </c>
      <c r="E913" s="9">
        <v>0</v>
      </c>
      <c r="F913" s="39">
        <v>4.7699999999999996</v>
      </c>
      <c r="G913" s="9">
        <f>F913-E913</f>
        <v>4.7699999999999996</v>
      </c>
      <c r="H913" s="27"/>
      <c r="I913" s="2" t="s">
        <v>22</v>
      </c>
      <c r="J913" s="10"/>
      <c r="K913" s="10"/>
      <c r="L913" s="10"/>
      <c r="M913" s="10"/>
      <c r="N913" s="10"/>
      <c r="O913" s="10"/>
      <c r="P913" s="10"/>
      <c r="Q913" s="10"/>
      <c r="R913" s="27"/>
      <c r="S913" s="100">
        <v>56580010169</v>
      </c>
      <c r="T913" s="464" t="s">
        <v>1926</v>
      </c>
      <c r="U913" s="464">
        <v>2026</v>
      </c>
    </row>
    <row r="914" spans="2:21">
      <c r="B914" s="7" t="s">
        <v>1951</v>
      </c>
      <c r="C914" s="16" t="s">
        <v>1952</v>
      </c>
      <c r="D914" s="17" t="s">
        <v>1953</v>
      </c>
      <c r="E914" s="13">
        <v>0</v>
      </c>
      <c r="F914" s="13">
        <v>0.49</v>
      </c>
      <c r="G914" s="13">
        <f>F914-E914</f>
        <v>0.49</v>
      </c>
      <c r="H914" s="27"/>
      <c r="I914" s="3" t="s">
        <v>32</v>
      </c>
      <c r="J914" s="6"/>
      <c r="K914" s="6"/>
      <c r="L914" s="6"/>
      <c r="M914" s="6"/>
      <c r="N914" s="6"/>
      <c r="O914" s="6"/>
      <c r="P914" s="6"/>
      <c r="Q914" s="6"/>
      <c r="R914" s="27"/>
      <c r="S914" s="97">
        <v>56580060038</v>
      </c>
      <c r="T914" s="464" t="s">
        <v>1926</v>
      </c>
      <c r="U914" s="464">
        <v>2026</v>
      </c>
    </row>
    <row r="915" spans="2:21" ht="15" customHeight="1">
      <c r="B915" s="685" t="s">
        <v>1954</v>
      </c>
      <c r="C915" s="726" t="s">
        <v>1955</v>
      </c>
      <c r="D915" s="728" t="s">
        <v>404</v>
      </c>
      <c r="E915" s="103">
        <v>0</v>
      </c>
      <c r="F915" s="103">
        <v>0.41</v>
      </c>
      <c r="G915" s="103">
        <f t="shared" ref="G915:G916" si="52">F915-E915</f>
        <v>0.41</v>
      </c>
      <c r="H915" s="27"/>
      <c r="I915" s="2" t="s">
        <v>32</v>
      </c>
      <c r="J915" s="685"/>
      <c r="K915" s="685"/>
      <c r="L915" s="685"/>
      <c r="M915" s="685"/>
      <c r="N915" s="685"/>
      <c r="O915" s="685"/>
      <c r="P915" s="685"/>
      <c r="Q915" s="685"/>
      <c r="R915" s="685"/>
      <c r="S915" s="814" t="s">
        <v>1956</v>
      </c>
      <c r="T915" s="692" t="s">
        <v>1926</v>
      </c>
      <c r="U915" s="692">
        <v>2026</v>
      </c>
    </row>
    <row r="916" spans="2:21" ht="22.5">
      <c r="B916" s="737"/>
      <c r="C916" s="732"/>
      <c r="D916" s="733"/>
      <c r="E916" s="103">
        <v>0.41</v>
      </c>
      <c r="F916" s="103">
        <v>0.6</v>
      </c>
      <c r="G916" s="103">
        <f t="shared" si="52"/>
        <v>0.19</v>
      </c>
      <c r="H916" s="27"/>
      <c r="I916" s="3" t="s">
        <v>22</v>
      </c>
      <c r="J916" s="686"/>
      <c r="K916" s="686"/>
      <c r="L916" s="686"/>
      <c r="M916" s="686"/>
      <c r="N916" s="686"/>
      <c r="O916" s="686"/>
      <c r="P916" s="686"/>
      <c r="Q916" s="686"/>
      <c r="R916" s="686"/>
      <c r="S916" s="848"/>
      <c r="T916" s="711"/>
      <c r="U916" s="711"/>
    </row>
    <row r="917" spans="2:21" ht="22.5">
      <c r="B917" s="7" t="s">
        <v>1957</v>
      </c>
      <c r="C917" s="7" t="s">
        <v>1958</v>
      </c>
      <c r="D917" s="17" t="s">
        <v>1959</v>
      </c>
      <c r="E917" s="39">
        <v>0</v>
      </c>
      <c r="F917" s="39">
        <v>2.09</v>
      </c>
      <c r="G917" s="39">
        <f>F917-E917</f>
        <v>2.09</v>
      </c>
      <c r="H917" s="27"/>
      <c r="I917" s="41" t="s">
        <v>42</v>
      </c>
      <c r="J917" s="10"/>
      <c r="K917" s="10"/>
      <c r="L917" s="2"/>
      <c r="M917" s="10"/>
      <c r="N917" s="10"/>
      <c r="O917" s="10"/>
      <c r="P917" s="10"/>
      <c r="Q917" s="10"/>
      <c r="R917" s="55"/>
      <c r="S917" s="37">
        <v>56580020078012</v>
      </c>
      <c r="T917" s="464" t="s">
        <v>1926</v>
      </c>
      <c r="U917" s="464" t="s">
        <v>3563</v>
      </c>
    </row>
    <row r="918" spans="2:21" ht="22.5">
      <c r="B918" s="7" t="s">
        <v>1960</v>
      </c>
      <c r="C918" s="7" t="s">
        <v>1961</v>
      </c>
      <c r="D918" s="17" t="s">
        <v>1962</v>
      </c>
      <c r="E918" s="9">
        <v>0</v>
      </c>
      <c r="F918" s="39">
        <v>2.02</v>
      </c>
      <c r="G918" s="9">
        <f t="shared" ref="G918:G923" si="53">F918-E918</f>
        <v>2.02</v>
      </c>
      <c r="H918" s="27"/>
      <c r="I918" s="2" t="s">
        <v>22</v>
      </c>
      <c r="J918" s="10"/>
      <c r="K918" s="10"/>
      <c r="L918" s="10"/>
      <c r="M918" s="10"/>
      <c r="N918" s="10"/>
      <c r="O918" s="10"/>
      <c r="P918" s="10"/>
      <c r="Q918" s="10"/>
      <c r="R918" s="27"/>
      <c r="S918" s="37">
        <v>56580030122</v>
      </c>
      <c r="T918" s="464" t="s">
        <v>1926</v>
      </c>
      <c r="U918" s="464">
        <v>2026</v>
      </c>
    </row>
    <row r="919" spans="2:21" ht="22.5">
      <c r="B919" s="7" t="s">
        <v>1963</v>
      </c>
      <c r="C919" s="7" t="s">
        <v>1964</v>
      </c>
      <c r="D919" s="17" t="s">
        <v>1965</v>
      </c>
      <c r="E919" s="9">
        <v>0</v>
      </c>
      <c r="F919" s="39">
        <v>0.8</v>
      </c>
      <c r="G919" s="9">
        <f t="shared" si="53"/>
        <v>0.8</v>
      </c>
      <c r="H919" s="27"/>
      <c r="I919" s="2" t="s">
        <v>22</v>
      </c>
      <c r="J919" s="10"/>
      <c r="K919" s="10"/>
      <c r="L919" s="10"/>
      <c r="M919" s="10"/>
      <c r="N919" s="10"/>
      <c r="O919" s="10"/>
      <c r="P919" s="10"/>
      <c r="Q919" s="10"/>
      <c r="R919" s="55"/>
      <c r="S919" s="37">
        <v>56580090123001</v>
      </c>
      <c r="T919" s="464" t="s">
        <v>1926</v>
      </c>
      <c r="U919" s="464" t="s">
        <v>3563</v>
      </c>
    </row>
    <row r="920" spans="2:21" ht="22.5">
      <c r="B920" s="7" t="s">
        <v>1966</v>
      </c>
      <c r="C920" s="7" t="s">
        <v>1967</v>
      </c>
      <c r="D920" s="17" t="s">
        <v>1968</v>
      </c>
      <c r="E920" s="9">
        <v>0</v>
      </c>
      <c r="F920" s="39">
        <v>1.72</v>
      </c>
      <c r="G920" s="9">
        <f t="shared" si="53"/>
        <v>1.72</v>
      </c>
      <c r="H920" s="27"/>
      <c r="I920" s="2" t="s">
        <v>22</v>
      </c>
      <c r="J920" s="10"/>
      <c r="K920" s="10"/>
      <c r="L920" s="10"/>
      <c r="M920" s="10"/>
      <c r="N920" s="10"/>
      <c r="O920" s="10"/>
      <c r="P920" s="10"/>
      <c r="Q920" s="10"/>
      <c r="R920" s="27"/>
      <c r="S920" s="37">
        <v>56580030124</v>
      </c>
      <c r="T920" s="464" t="s">
        <v>1926</v>
      </c>
      <c r="U920" s="464">
        <v>2026</v>
      </c>
    </row>
    <row r="921" spans="2:21" ht="22.5">
      <c r="B921" s="7" t="s">
        <v>1969</v>
      </c>
      <c r="C921" s="7" t="s">
        <v>1970</v>
      </c>
      <c r="D921" s="17" t="s">
        <v>1971</v>
      </c>
      <c r="E921" s="9">
        <v>0</v>
      </c>
      <c r="F921" s="39">
        <v>1.92</v>
      </c>
      <c r="G921" s="9">
        <f t="shared" si="53"/>
        <v>1.92</v>
      </c>
      <c r="H921" s="27"/>
      <c r="I921" s="2" t="s">
        <v>22</v>
      </c>
      <c r="J921" s="10"/>
      <c r="K921" s="10"/>
      <c r="L921" s="10"/>
      <c r="M921" s="10"/>
      <c r="N921" s="10"/>
      <c r="O921" s="10"/>
      <c r="P921" s="10"/>
      <c r="Q921" s="10"/>
      <c r="R921" s="27"/>
      <c r="S921" s="37">
        <v>56580070092</v>
      </c>
      <c r="T921" s="464" t="s">
        <v>1926</v>
      </c>
      <c r="U921" s="464">
        <v>2026</v>
      </c>
    </row>
    <row r="922" spans="2:21" ht="22.5">
      <c r="B922" s="7" t="s">
        <v>1972</v>
      </c>
      <c r="C922" s="7" t="s">
        <v>1973</v>
      </c>
      <c r="D922" s="17" t="s">
        <v>1974</v>
      </c>
      <c r="E922" s="9">
        <v>5.5</v>
      </c>
      <c r="F922" s="39">
        <v>8.14</v>
      </c>
      <c r="G922" s="9">
        <f t="shared" si="53"/>
        <v>2.6400000000000006</v>
      </c>
      <c r="H922" s="27"/>
      <c r="I922" s="2" t="s">
        <v>22</v>
      </c>
      <c r="J922" s="10"/>
      <c r="K922" s="10"/>
      <c r="L922" s="10"/>
      <c r="M922" s="10"/>
      <c r="N922" s="10"/>
      <c r="O922" s="10"/>
      <c r="P922" s="10"/>
      <c r="Q922" s="10"/>
      <c r="R922" s="27"/>
      <c r="S922" s="37">
        <v>56580020138</v>
      </c>
      <c r="T922" s="464" t="s">
        <v>1926</v>
      </c>
      <c r="U922" s="464">
        <v>2026</v>
      </c>
    </row>
    <row r="923" spans="2:21" ht="22.5">
      <c r="B923" s="6" t="s">
        <v>1975</v>
      </c>
      <c r="C923" s="16" t="s">
        <v>1976</v>
      </c>
      <c r="D923" s="17" t="s">
        <v>1977</v>
      </c>
      <c r="E923" s="13">
        <v>0</v>
      </c>
      <c r="F923" s="13">
        <v>0.81</v>
      </c>
      <c r="G923" s="13">
        <f t="shared" si="53"/>
        <v>0.81</v>
      </c>
      <c r="H923" s="27"/>
      <c r="I923" s="3" t="s">
        <v>22</v>
      </c>
      <c r="J923" s="6"/>
      <c r="K923" s="6"/>
      <c r="L923" s="6"/>
      <c r="M923" s="6"/>
      <c r="N923" s="6"/>
      <c r="O923" s="6"/>
      <c r="P923" s="6"/>
      <c r="Q923" s="6"/>
      <c r="R923" s="55"/>
      <c r="S923" s="55">
        <v>56580060195001</v>
      </c>
      <c r="T923" s="464" t="s">
        <v>1926</v>
      </c>
      <c r="U923" s="464" t="s">
        <v>3563</v>
      </c>
    </row>
    <row r="924" spans="2:21" ht="22.5">
      <c r="B924" s="6" t="s">
        <v>1978</v>
      </c>
      <c r="C924" s="7" t="s">
        <v>1979</v>
      </c>
      <c r="D924" s="17" t="s">
        <v>1980</v>
      </c>
      <c r="E924" s="39">
        <v>0</v>
      </c>
      <c r="F924" s="39">
        <v>0.09</v>
      </c>
      <c r="G924" s="39">
        <f>F924-E924</f>
        <v>0.09</v>
      </c>
      <c r="H924" s="27"/>
      <c r="I924" s="41" t="s">
        <v>22</v>
      </c>
      <c r="J924" s="10"/>
      <c r="K924" s="10"/>
      <c r="L924" s="2"/>
      <c r="M924" s="10"/>
      <c r="N924" s="10"/>
      <c r="O924" s="10"/>
      <c r="P924" s="10"/>
      <c r="Q924" s="10"/>
      <c r="R924" s="27"/>
      <c r="S924" s="100">
        <v>56580030162</v>
      </c>
      <c r="T924" s="464" t="s">
        <v>1926</v>
      </c>
      <c r="U924" s="464">
        <v>2026</v>
      </c>
    </row>
    <row r="925" spans="2:21" ht="22.5">
      <c r="B925" s="6" t="s">
        <v>1981</v>
      </c>
      <c r="C925" s="7" t="s">
        <v>1982</v>
      </c>
      <c r="D925" s="17" t="s">
        <v>1983</v>
      </c>
      <c r="E925" s="9">
        <v>0</v>
      </c>
      <c r="F925" s="39">
        <v>0.86</v>
      </c>
      <c r="G925" s="9">
        <f t="shared" ref="G925:G930" si="54">F925-E925</f>
        <v>0.86</v>
      </c>
      <c r="H925" s="27"/>
      <c r="I925" s="2" t="s">
        <v>22</v>
      </c>
      <c r="J925" s="10"/>
      <c r="K925" s="10"/>
      <c r="L925" s="10"/>
      <c r="M925" s="10"/>
      <c r="N925" s="10"/>
      <c r="O925" s="10"/>
      <c r="P925" s="10"/>
      <c r="Q925" s="10"/>
      <c r="R925" s="27"/>
      <c r="S925" s="100">
        <v>56580080143</v>
      </c>
      <c r="T925" s="464" t="s">
        <v>1926</v>
      </c>
      <c r="U925" s="464">
        <v>2026</v>
      </c>
    </row>
    <row r="926" spans="2:21" ht="22.5">
      <c r="B926" s="6" t="s">
        <v>1984</v>
      </c>
      <c r="C926" s="7" t="s">
        <v>1985</v>
      </c>
      <c r="D926" s="17" t="s">
        <v>1986</v>
      </c>
      <c r="E926" s="9">
        <v>0</v>
      </c>
      <c r="F926" s="39">
        <v>1.51</v>
      </c>
      <c r="G926" s="9">
        <f t="shared" si="54"/>
        <v>1.51</v>
      </c>
      <c r="H926" s="27"/>
      <c r="I926" s="2" t="s">
        <v>22</v>
      </c>
      <c r="J926" s="10"/>
      <c r="K926" s="10"/>
      <c r="L926" s="10"/>
      <c r="M926" s="10"/>
      <c r="N926" s="10"/>
      <c r="O926" s="10"/>
      <c r="P926" s="10"/>
      <c r="Q926" s="10"/>
      <c r="R926" s="27"/>
      <c r="S926" s="100">
        <v>56580010174</v>
      </c>
      <c r="T926" s="464" t="s">
        <v>1926</v>
      </c>
      <c r="U926" s="464">
        <v>2026</v>
      </c>
    </row>
    <row r="927" spans="2:21" ht="22.5">
      <c r="B927" s="6" t="s">
        <v>1987</v>
      </c>
      <c r="C927" s="7" t="s">
        <v>1988</v>
      </c>
      <c r="D927" s="17" t="s">
        <v>1989</v>
      </c>
      <c r="E927" s="9">
        <v>0</v>
      </c>
      <c r="F927" s="39">
        <v>1.53</v>
      </c>
      <c r="G927" s="9">
        <f t="shared" si="54"/>
        <v>1.53</v>
      </c>
      <c r="H927" s="27"/>
      <c r="I927" s="2" t="s">
        <v>22</v>
      </c>
      <c r="J927" s="10"/>
      <c r="K927" s="10"/>
      <c r="L927" s="10"/>
      <c r="M927" s="10"/>
      <c r="N927" s="10"/>
      <c r="O927" s="10"/>
      <c r="P927" s="10"/>
      <c r="Q927" s="10"/>
      <c r="R927" s="27"/>
      <c r="S927" s="100">
        <v>56580090121</v>
      </c>
      <c r="T927" s="464" t="s">
        <v>1926</v>
      </c>
      <c r="U927" s="464">
        <v>2026</v>
      </c>
    </row>
    <row r="928" spans="2:21" ht="22.5">
      <c r="B928" s="6" t="s">
        <v>1990</v>
      </c>
      <c r="C928" s="7" t="s">
        <v>1991</v>
      </c>
      <c r="D928" s="17" t="s">
        <v>1992</v>
      </c>
      <c r="E928" s="9">
        <v>0</v>
      </c>
      <c r="F928" s="39">
        <v>0.68</v>
      </c>
      <c r="G928" s="9">
        <f t="shared" si="54"/>
        <v>0.68</v>
      </c>
      <c r="H928" s="27"/>
      <c r="I928" s="2" t="s">
        <v>22</v>
      </c>
      <c r="J928" s="10"/>
      <c r="K928" s="10"/>
      <c r="L928" s="10"/>
      <c r="M928" s="10"/>
      <c r="N928" s="10"/>
      <c r="O928" s="10"/>
      <c r="P928" s="10"/>
      <c r="Q928" s="10"/>
      <c r="R928" s="27"/>
      <c r="S928" s="100">
        <v>56580010188</v>
      </c>
      <c r="T928" s="464" t="s">
        <v>1926</v>
      </c>
      <c r="U928" s="464">
        <v>2026</v>
      </c>
    </row>
    <row r="929" spans="1:21" ht="22.5">
      <c r="B929" s="6" t="s">
        <v>1993</v>
      </c>
      <c r="C929" s="7" t="s">
        <v>1994</v>
      </c>
      <c r="D929" s="17" t="s">
        <v>1995</v>
      </c>
      <c r="E929" s="9">
        <v>0</v>
      </c>
      <c r="F929" s="39">
        <v>0.76</v>
      </c>
      <c r="G929" s="9">
        <f t="shared" si="54"/>
        <v>0.76</v>
      </c>
      <c r="H929" s="27"/>
      <c r="I929" s="2" t="s">
        <v>22</v>
      </c>
      <c r="J929" s="10"/>
      <c r="K929" s="10"/>
      <c r="L929" s="10"/>
      <c r="M929" s="10"/>
      <c r="N929" s="10"/>
      <c r="O929" s="10"/>
      <c r="P929" s="10"/>
      <c r="Q929" s="10"/>
      <c r="R929" s="27"/>
      <c r="S929" s="100">
        <v>56580010171</v>
      </c>
      <c r="T929" s="464" t="s">
        <v>1926</v>
      </c>
      <c r="U929" s="464">
        <v>2026</v>
      </c>
    </row>
    <row r="930" spans="1:21" ht="22.5">
      <c r="B930" s="6" t="s">
        <v>1996</v>
      </c>
      <c r="C930" s="7" t="s">
        <v>1997</v>
      </c>
      <c r="D930" s="17" t="s">
        <v>1998</v>
      </c>
      <c r="E930" s="9">
        <v>0</v>
      </c>
      <c r="F930" s="39">
        <v>0.56999999999999995</v>
      </c>
      <c r="G930" s="9">
        <f t="shared" si="54"/>
        <v>0.56999999999999995</v>
      </c>
      <c r="H930" s="27"/>
      <c r="I930" s="2" t="s">
        <v>22</v>
      </c>
      <c r="J930" s="10"/>
      <c r="K930" s="10"/>
      <c r="L930" s="10"/>
      <c r="M930" s="10"/>
      <c r="N930" s="10"/>
      <c r="O930" s="10"/>
      <c r="P930" s="10"/>
      <c r="Q930" s="10"/>
      <c r="R930" s="27"/>
      <c r="S930" s="100">
        <v>56580080127</v>
      </c>
      <c r="T930" s="464" t="s">
        <v>1926</v>
      </c>
      <c r="U930" s="464">
        <v>2026</v>
      </c>
    </row>
    <row r="931" spans="1:21" ht="22.5">
      <c r="B931" s="6" t="s">
        <v>1999</v>
      </c>
      <c r="C931" s="7" t="s">
        <v>2000</v>
      </c>
      <c r="D931" s="17" t="s">
        <v>2001</v>
      </c>
      <c r="E931" s="9">
        <v>0</v>
      </c>
      <c r="F931" s="39">
        <v>3.06</v>
      </c>
      <c r="G931" s="9">
        <f>F931-E931</f>
        <v>3.06</v>
      </c>
      <c r="H931" s="27"/>
      <c r="I931" s="2" t="s">
        <v>22</v>
      </c>
      <c r="J931" s="10"/>
      <c r="K931" s="10"/>
      <c r="L931" s="10"/>
      <c r="M931" s="10"/>
      <c r="N931" s="10"/>
      <c r="O931" s="10"/>
      <c r="P931" s="10"/>
      <c r="Q931" s="10"/>
      <c r="R931" s="27"/>
      <c r="S931" s="100">
        <v>56580020140</v>
      </c>
      <c r="T931" s="464" t="s">
        <v>1926</v>
      </c>
      <c r="U931" s="464">
        <v>2026</v>
      </c>
    </row>
    <row r="932" spans="1:21" ht="22.5">
      <c r="B932" s="6" t="s">
        <v>2002</v>
      </c>
      <c r="C932" s="7" t="s">
        <v>2003</v>
      </c>
      <c r="D932" s="17" t="s">
        <v>2004</v>
      </c>
      <c r="E932" s="9">
        <v>0</v>
      </c>
      <c r="F932" s="39">
        <v>0.68</v>
      </c>
      <c r="G932" s="9">
        <f>F932-E932</f>
        <v>0.68</v>
      </c>
      <c r="H932" s="27"/>
      <c r="I932" s="2" t="s">
        <v>22</v>
      </c>
      <c r="J932" s="10"/>
      <c r="K932" s="10"/>
      <c r="L932" s="10"/>
      <c r="M932" s="10"/>
      <c r="N932" s="10"/>
      <c r="O932" s="10"/>
      <c r="P932" s="10"/>
      <c r="Q932" s="10"/>
      <c r="R932" s="97"/>
      <c r="S932" s="100">
        <v>56580020139004</v>
      </c>
      <c r="T932" s="464" t="s">
        <v>1926</v>
      </c>
      <c r="U932" s="464" t="s">
        <v>3563</v>
      </c>
    </row>
    <row r="933" spans="1:21" ht="22.5">
      <c r="B933" s="6" t="s">
        <v>2005</v>
      </c>
      <c r="C933" s="7" t="s">
        <v>2006</v>
      </c>
      <c r="D933" s="17" t="s">
        <v>2007</v>
      </c>
      <c r="E933" s="9">
        <v>0</v>
      </c>
      <c r="F933" s="39">
        <v>0.72</v>
      </c>
      <c r="G933" s="9">
        <f>F933-E933</f>
        <v>0.72</v>
      </c>
      <c r="H933" s="27"/>
      <c r="I933" s="2" t="s">
        <v>22</v>
      </c>
      <c r="J933" s="10"/>
      <c r="K933" s="10"/>
      <c r="L933" s="10"/>
      <c r="M933" s="10"/>
      <c r="N933" s="10"/>
      <c r="O933" s="10"/>
      <c r="P933" s="10"/>
      <c r="Q933" s="10"/>
      <c r="R933" s="97"/>
      <c r="S933" s="100">
        <v>56580010184006</v>
      </c>
      <c r="T933" s="464" t="s">
        <v>1926</v>
      </c>
      <c r="U933" s="464" t="s">
        <v>3563</v>
      </c>
    </row>
    <row r="934" spans="1:21" ht="22.5">
      <c r="B934" s="6" t="s">
        <v>2008</v>
      </c>
      <c r="C934" s="16" t="s">
        <v>2009</v>
      </c>
      <c r="D934" s="17" t="s">
        <v>2010</v>
      </c>
      <c r="E934" s="13">
        <v>0</v>
      </c>
      <c r="F934" s="13">
        <v>0.73</v>
      </c>
      <c r="G934" s="13">
        <f>F934-E934</f>
        <v>0.73</v>
      </c>
      <c r="H934" s="27"/>
      <c r="I934" s="3" t="s">
        <v>22</v>
      </c>
      <c r="J934" s="6"/>
      <c r="K934" s="6"/>
      <c r="L934" s="6"/>
      <c r="M934" s="6"/>
      <c r="N934" s="6"/>
      <c r="O934" s="6"/>
      <c r="P934" s="6"/>
      <c r="Q934" s="6"/>
      <c r="R934" s="27"/>
      <c r="S934" s="97">
        <v>56580080126</v>
      </c>
      <c r="T934" s="464" t="s">
        <v>1926</v>
      </c>
      <c r="U934" s="464">
        <v>2026</v>
      </c>
    </row>
    <row r="935" spans="1:21">
      <c r="B935" s="685" t="s">
        <v>2011</v>
      </c>
      <c r="C935" s="726" t="s">
        <v>2012</v>
      </c>
      <c r="D935" s="728" t="s">
        <v>2013</v>
      </c>
      <c r="E935" s="103">
        <v>0</v>
      </c>
      <c r="F935" s="103">
        <v>0.05</v>
      </c>
      <c r="G935" s="103">
        <f t="shared" ref="G935:G941" si="55">F935-E935</f>
        <v>0.05</v>
      </c>
      <c r="H935" s="27"/>
      <c r="I935" s="3" t="s">
        <v>32</v>
      </c>
      <c r="J935" s="685"/>
      <c r="K935" s="685"/>
      <c r="L935" s="685"/>
      <c r="M935" s="685"/>
      <c r="N935" s="685"/>
      <c r="O935" s="685"/>
      <c r="P935" s="685"/>
      <c r="Q935" s="685"/>
      <c r="R935" s="685"/>
      <c r="S935" s="814" t="s">
        <v>2014</v>
      </c>
      <c r="T935" s="692" t="s">
        <v>1926</v>
      </c>
      <c r="U935" s="692">
        <v>2026</v>
      </c>
    </row>
    <row r="936" spans="1:21" ht="22.5">
      <c r="B936" s="737"/>
      <c r="C936" s="732"/>
      <c r="D936" s="733"/>
      <c r="E936" s="103">
        <v>0.05</v>
      </c>
      <c r="F936" s="103">
        <v>0.34</v>
      </c>
      <c r="G936" s="103">
        <f t="shared" si="55"/>
        <v>0.29000000000000004</v>
      </c>
      <c r="H936" s="27"/>
      <c r="I936" s="3" t="s">
        <v>22</v>
      </c>
      <c r="J936" s="686"/>
      <c r="K936" s="686"/>
      <c r="L936" s="686"/>
      <c r="M936" s="686"/>
      <c r="N936" s="686"/>
      <c r="O936" s="686"/>
      <c r="P936" s="686"/>
      <c r="Q936" s="686"/>
      <c r="R936" s="686"/>
      <c r="S936" s="848"/>
      <c r="T936" s="686"/>
      <c r="U936" s="686"/>
    </row>
    <row r="937" spans="1:21">
      <c r="B937" s="6" t="s">
        <v>2019</v>
      </c>
      <c r="C937" s="92"/>
      <c r="D937" s="138" t="s">
        <v>2015</v>
      </c>
      <c r="E937" s="103">
        <v>0</v>
      </c>
      <c r="F937" s="103">
        <v>0.19</v>
      </c>
      <c r="G937" s="103">
        <f t="shared" si="55"/>
        <v>0.19</v>
      </c>
      <c r="H937" s="111">
        <v>1140</v>
      </c>
      <c r="I937" s="104" t="s">
        <v>32</v>
      </c>
      <c r="J937" s="111"/>
      <c r="K937" s="111"/>
      <c r="L937" s="113"/>
      <c r="M937" s="113"/>
      <c r="N937" s="113"/>
      <c r="O937" s="114"/>
      <c r="P937" s="113"/>
      <c r="Q937" s="115"/>
      <c r="R937" s="27"/>
      <c r="S937" s="153">
        <v>56580060012</v>
      </c>
      <c r="T937" s="464" t="s">
        <v>2025</v>
      </c>
      <c r="U937" s="464">
        <v>2026</v>
      </c>
    </row>
    <row r="938" spans="1:21">
      <c r="B938" s="6" t="s">
        <v>2020</v>
      </c>
      <c r="D938" s="139" t="s">
        <v>2016</v>
      </c>
      <c r="E938" s="103">
        <v>0</v>
      </c>
      <c r="F938" s="103">
        <v>0.14599999999999999</v>
      </c>
      <c r="G938" s="103">
        <f t="shared" si="55"/>
        <v>0.14599999999999999</v>
      </c>
      <c r="H938" s="111">
        <v>584</v>
      </c>
      <c r="I938" s="104" t="s">
        <v>32</v>
      </c>
      <c r="J938" s="111"/>
      <c r="K938" s="111"/>
      <c r="L938" s="112"/>
      <c r="M938" s="113"/>
      <c r="N938" s="113"/>
      <c r="O938" s="114"/>
      <c r="P938" s="113"/>
      <c r="Q938" s="115"/>
      <c r="R938" s="27"/>
      <c r="S938" s="153">
        <v>56580060007</v>
      </c>
      <c r="T938" s="464" t="s">
        <v>2025</v>
      </c>
      <c r="U938" s="464">
        <v>2026</v>
      </c>
    </row>
    <row r="939" spans="1:21">
      <c r="B939" s="6" t="s">
        <v>2021</v>
      </c>
      <c r="C939" s="92"/>
      <c r="D939" s="138" t="s">
        <v>2017</v>
      </c>
      <c r="E939" s="103">
        <v>0</v>
      </c>
      <c r="F939" s="103">
        <v>0.20899999999999999</v>
      </c>
      <c r="G939" s="103">
        <f t="shared" si="55"/>
        <v>0.20899999999999999</v>
      </c>
      <c r="H939" s="111">
        <v>840</v>
      </c>
      <c r="I939" s="104" t="s">
        <v>32</v>
      </c>
      <c r="J939" s="111"/>
      <c r="K939" s="111"/>
      <c r="L939" s="113"/>
      <c r="M939" s="113"/>
      <c r="N939" s="113"/>
      <c r="O939" s="114"/>
      <c r="P939" s="113"/>
      <c r="Q939" s="115"/>
      <c r="R939" s="27"/>
      <c r="S939" s="153">
        <v>56580060201</v>
      </c>
      <c r="T939" s="464" t="s">
        <v>2025</v>
      </c>
      <c r="U939" s="464">
        <v>2026</v>
      </c>
    </row>
    <row r="940" spans="1:21">
      <c r="B940" s="6" t="s">
        <v>2022</v>
      </c>
      <c r="D940" s="139" t="s">
        <v>1048</v>
      </c>
      <c r="E940" s="103">
        <v>0</v>
      </c>
      <c r="F940" s="103">
        <v>0.17899999999999999</v>
      </c>
      <c r="G940" s="103">
        <f t="shared" si="55"/>
        <v>0.17899999999999999</v>
      </c>
      <c r="H940" s="111">
        <v>716</v>
      </c>
      <c r="I940" s="104" t="s">
        <v>32</v>
      </c>
      <c r="J940" s="111"/>
      <c r="K940" s="111"/>
      <c r="L940" s="112"/>
      <c r="M940" s="113"/>
      <c r="N940" s="113"/>
      <c r="O940" s="114"/>
      <c r="P940" s="113"/>
      <c r="Q940" s="115"/>
      <c r="R940" s="27"/>
      <c r="S940" s="153">
        <v>56580060014</v>
      </c>
      <c r="T940" s="464" t="s">
        <v>2025</v>
      </c>
      <c r="U940" s="464">
        <v>2026</v>
      </c>
    </row>
    <row r="941" spans="1:21">
      <c r="B941" s="6" t="s">
        <v>2023</v>
      </c>
      <c r="C941" s="92"/>
      <c r="D941" s="138" t="s">
        <v>2018</v>
      </c>
      <c r="E941" s="103">
        <v>0</v>
      </c>
      <c r="F941" s="103">
        <v>0.23</v>
      </c>
      <c r="G941" s="103">
        <f t="shared" si="55"/>
        <v>0.23</v>
      </c>
      <c r="H941" s="111">
        <v>920</v>
      </c>
      <c r="I941" s="104" t="s">
        <v>32</v>
      </c>
      <c r="J941" s="111"/>
      <c r="K941" s="111"/>
      <c r="L941" s="113"/>
      <c r="M941" s="113"/>
      <c r="N941" s="113"/>
      <c r="O941" s="114"/>
      <c r="P941" s="113"/>
      <c r="Q941" s="115"/>
      <c r="R941" s="27"/>
      <c r="S941" s="153">
        <v>56580060006</v>
      </c>
      <c r="T941" s="464" t="s">
        <v>2025</v>
      </c>
      <c r="U941" s="464">
        <v>2026</v>
      </c>
    </row>
    <row r="943" spans="1:21">
      <c r="A943" s="61"/>
      <c r="B943" s="748" t="s">
        <v>3576</v>
      </c>
      <c r="C943" s="746"/>
      <c r="D943" s="746"/>
      <c r="E943" s="746"/>
      <c r="F943" s="746"/>
      <c r="G943" s="59">
        <f>SUM(G906:G941)</f>
        <v>58.29399999999999</v>
      </c>
      <c r="L943" s="63" t="s">
        <v>141</v>
      </c>
      <c r="M943" s="64">
        <f>SUM(M906:M941)</f>
        <v>0</v>
      </c>
      <c r="N943" s="64">
        <f>SUM(N906:N941)</f>
        <v>0</v>
      </c>
      <c r="P943" s="63" t="s">
        <v>142</v>
      </c>
      <c r="Q943" s="64">
        <f>SUM(Q906:Q941)</f>
        <v>0</v>
      </c>
      <c r="R943" s="64">
        <f>SUM(R906:R941)</f>
        <v>0</v>
      </c>
    </row>
    <row r="944" spans="1:21">
      <c r="A944" s="62"/>
      <c r="B944" s="745" t="s">
        <v>138</v>
      </c>
      <c r="C944" s="746"/>
      <c r="D944" s="746"/>
      <c r="E944" s="746"/>
      <c r="F944" s="746"/>
      <c r="G944" s="60">
        <f>SUMIF(I906:I941,"melnais",G906:G941)</f>
        <v>1.9039999999999999</v>
      </c>
    </row>
    <row r="945" spans="1:21">
      <c r="A945" s="62"/>
      <c r="B945" s="745" t="s">
        <v>139</v>
      </c>
      <c r="C945" s="746"/>
      <c r="D945" s="746"/>
      <c r="E945" s="746"/>
      <c r="F945" s="746"/>
      <c r="G945" s="60">
        <f>SUMIF(I906:I941,"grants (šķembas)",G906:G941)</f>
        <v>54.3</v>
      </c>
    </row>
    <row r="946" spans="1:21">
      <c r="A946" s="62"/>
      <c r="B946" s="745" t="s">
        <v>140</v>
      </c>
      <c r="C946" s="746"/>
      <c r="D946" s="746"/>
      <c r="E946" s="746"/>
      <c r="F946" s="746"/>
      <c r="G946" s="60">
        <f>SUMIF(I906:I941,"bruģis",G906:G941)</f>
        <v>0</v>
      </c>
    </row>
    <row r="947" spans="1:21">
      <c r="A947" s="62"/>
      <c r="B947" s="745" t="s">
        <v>42</v>
      </c>
      <c r="C947" s="746"/>
      <c r="D947" s="746"/>
      <c r="E947" s="746"/>
      <c r="F947" s="746"/>
      <c r="G947" s="60">
        <f>SUMIF(I893:I941,"bez seguma",G893:G941)</f>
        <v>2.09</v>
      </c>
    </row>
    <row r="949" spans="1:21">
      <c r="B949" s="72" t="s">
        <v>2024</v>
      </c>
    </row>
    <row r="950" spans="1:21" ht="15" customHeight="1">
      <c r="B950" s="693" t="s">
        <v>0</v>
      </c>
      <c r="C950" s="693" t="s">
        <v>1</v>
      </c>
      <c r="D950" s="693"/>
      <c r="E950" s="747" t="s">
        <v>2</v>
      </c>
      <c r="F950" s="747"/>
      <c r="G950" s="747"/>
      <c r="H950" s="747"/>
      <c r="I950" s="747"/>
      <c r="J950" s="747"/>
      <c r="K950" s="747"/>
      <c r="L950" s="747"/>
      <c r="M950" s="747"/>
      <c r="N950" s="747"/>
      <c r="O950" s="747"/>
      <c r="P950" s="747"/>
      <c r="Q950" s="747"/>
      <c r="R950" s="747"/>
      <c r="S950" s="693" t="s">
        <v>3</v>
      </c>
      <c r="T950" s="685" t="s">
        <v>124</v>
      </c>
      <c r="U950" s="693" t="s">
        <v>3562</v>
      </c>
    </row>
    <row r="951" spans="1:21">
      <c r="B951" s="693"/>
      <c r="C951" s="693"/>
      <c r="D951" s="693"/>
      <c r="E951" s="693" t="s">
        <v>4</v>
      </c>
      <c r="F951" s="693"/>
      <c r="G951" s="693"/>
      <c r="H951" s="693"/>
      <c r="I951" s="693"/>
      <c r="J951" s="693" t="s">
        <v>5</v>
      </c>
      <c r="K951" s="693"/>
      <c r="L951" s="693"/>
      <c r="M951" s="693"/>
      <c r="N951" s="693"/>
      <c r="O951" s="693"/>
      <c r="P951" s="693"/>
      <c r="Q951" s="693" t="s">
        <v>55</v>
      </c>
      <c r="R951" s="703"/>
      <c r="S951" s="703"/>
      <c r="T951" s="697"/>
      <c r="U951" s="694"/>
    </row>
    <row r="952" spans="1:21">
      <c r="B952" s="693"/>
      <c r="C952" s="693"/>
      <c r="D952" s="693"/>
      <c r="E952" s="693" t="s">
        <v>6</v>
      </c>
      <c r="F952" s="693"/>
      <c r="G952" s="693" t="s">
        <v>7</v>
      </c>
      <c r="H952" s="693" t="s">
        <v>12</v>
      </c>
      <c r="I952" s="693" t="s">
        <v>8</v>
      </c>
      <c r="J952" s="693" t="s">
        <v>9</v>
      </c>
      <c r="K952" s="693" t="s">
        <v>10</v>
      </c>
      <c r="L952" s="693"/>
      <c r="M952" s="693" t="s">
        <v>11</v>
      </c>
      <c r="N952" s="693" t="s">
        <v>12</v>
      </c>
      <c r="O952" s="693" t="s">
        <v>13</v>
      </c>
      <c r="P952" s="755" t="s">
        <v>14</v>
      </c>
      <c r="Q952" s="693" t="s">
        <v>56</v>
      </c>
      <c r="R952" s="693" t="s">
        <v>11</v>
      </c>
      <c r="S952" s="693" t="s">
        <v>57</v>
      </c>
      <c r="T952" s="697"/>
      <c r="U952" s="694"/>
    </row>
    <row r="953" spans="1:21" ht="58.5" customHeight="1">
      <c r="B953" s="693"/>
      <c r="C953" s="693"/>
      <c r="D953" s="693"/>
      <c r="E953" s="3" t="s">
        <v>15</v>
      </c>
      <c r="F953" s="3" t="s">
        <v>16</v>
      </c>
      <c r="G953" s="693"/>
      <c r="H953" s="693"/>
      <c r="I953" s="693"/>
      <c r="J953" s="693"/>
      <c r="K953" s="3" t="s">
        <v>17</v>
      </c>
      <c r="L953" s="3" t="s">
        <v>18</v>
      </c>
      <c r="M953" s="693"/>
      <c r="N953" s="693"/>
      <c r="O953" s="693"/>
      <c r="P953" s="755"/>
      <c r="Q953" s="703"/>
      <c r="R953" s="703"/>
      <c r="S953" s="693"/>
      <c r="T953" s="680"/>
      <c r="U953" s="694"/>
    </row>
    <row r="954" spans="1:21">
      <c r="B954" s="5">
        <v>1</v>
      </c>
      <c r="C954" s="742">
        <v>2</v>
      </c>
      <c r="D954" s="742"/>
      <c r="E954" s="5">
        <v>3</v>
      </c>
      <c r="F954" s="5">
        <v>4</v>
      </c>
      <c r="G954" s="5">
        <v>5</v>
      </c>
      <c r="H954" s="5">
        <v>6</v>
      </c>
      <c r="I954" s="5">
        <v>7</v>
      </c>
      <c r="J954" s="5">
        <v>8</v>
      </c>
      <c r="K954" s="5">
        <v>9</v>
      </c>
      <c r="L954" s="5">
        <v>10</v>
      </c>
      <c r="M954" s="5">
        <v>11</v>
      </c>
      <c r="N954" s="5">
        <v>12</v>
      </c>
      <c r="O954" s="5">
        <v>13</v>
      </c>
      <c r="P954" s="5">
        <v>14</v>
      </c>
      <c r="Q954" s="5">
        <v>15</v>
      </c>
      <c r="R954" s="5">
        <v>16</v>
      </c>
      <c r="S954" s="5">
        <v>17</v>
      </c>
      <c r="T954" s="5">
        <v>18</v>
      </c>
      <c r="U954" s="5">
        <v>19</v>
      </c>
    </row>
    <row r="955" spans="1:21" ht="22.5">
      <c r="B955" s="7" t="s">
        <v>2028</v>
      </c>
      <c r="C955" s="7" t="s">
        <v>2029</v>
      </c>
      <c r="D955" s="17" t="s">
        <v>2030</v>
      </c>
      <c r="E955" s="39">
        <v>0</v>
      </c>
      <c r="F955" s="39">
        <v>5.2</v>
      </c>
      <c r="G955" s="170">
        <f>F955-E955</f>
        <v>5.2</v>
      </c>
      <c r="H955" s="41"/>
      <c r="I955" s="41" t="s">
        <v>22</v>
      </c>
      <c r="J955" s="10"/>
      <c r="K955" s="2"/>
      <c r="L955" s="10"/>
      <c r="M955" s="10"/>
      <c r="N955" s="10"/>
      <c r="O955" s="10"/>
      <c r="P955" s="10"/>
      <c r="Q955" s="100"/>
      <c r="R955" s="100"/>
      <c r="S955" s="100">
        <v>56800030084</v>
      </c>
      <c r="T955" s="477" t="s">
        <v>2024</v>
      </c>
      <c r="U955" s="477">
        <v>2026</v>
      </c>
    </row>
    <row r="956" spans="1:21" ht="22.5">
      <c r="B956" s="7" t="s">
        <v>2031</v>
      </c>
      <c r="C956" s="7" t="s">
        <v>2032</v>
      </c>
      <c r="D956" s="17" t="s">
        <v>2033</v>
      </c>
      <c r="E956" s="9">
        <v>0.5</v>
      </c>
      <c r="F956" s="39">
        <v>2.76</v>
      </c>
      <c r="G956" s="65">
        <f t="shared" ref="G956:G967" si="56">F956-E956</f>
        <v>2.2599999999999998</v>
      </c>
      <c r="H956" s="2"/>
      <c r="I956" s="2" t="s">
        <v>22</v>
      </c>
      <c r="J956" s="10"/>
      <c r="K956" s="10"/>
      <c r="L956" s="10"/>
      <c r="M956" s="10"/>
      <c r="N956" s="10"/>
      <c r="O956" s="10"/>
      <c r="P956" s="10"/>
      <c r="Q956" s="100"/>
      <c r="R956" s="100"/>
      <c r="S956" s="100">
        <v>56800020080</v>
      </c>
      <c r="T956" s="477" t="s">
        <v>2024</v>
      </c>
      <c r="U956" s="477">
        <v>2026</v>
      </c>
    </row>
    <row r="957" spans="1:21" ht="22.5">
      <c r="B957" s="7" t="s">
        <v>2034</v>
      </c>
      <c r="C957" s="7" t="s">
        <v>2035</v>
      </c>
      <c r="D957" s="17" t="s">
        <v>2036</v>
      </c>
      <c r="E957" s="9">
        <v>0</v>
      </c>
      <c r="F957" s="39">
        <v>4.45</v>
      </c>
      <c r="G957" s="65">
        <f t="shared" si="56"/>
        <v>4.45</v>
      </c>
      <c r="H957" s="2"/>
      <c r="I957" s="2" t="s">
        <v>22</v>
      </c>
      <c r="J957" s="10"/>
      <c r="K957" s="10"/>
      <c r="L957" s="10"/>
      <c r="M957" s="10"/>
      <c r="N957" s="10"/>
      <c r="O957" s="10"/>
      <c r="P957" s="10"/>
      <c r="Q957" s="100"/>
      <c r="R957" s="100"/>
      <c r="S957" s="100">
        <v>56800040231</v>
      </c>
      <c r="T957" s="477" t="s">
        <v>2024</v>
      </c>
      <c r="U957" s="477">
        <v>2026</v>
      </c>
    </row>
    <row r="958" spans="1:21" ht="22.5">
      <c r="B958" s="7" t="s">
        <v>2037</v>
      </c>
      <c r="C958" s="7" t="s">
        <v>2038</v>
      </c>
      <c r="D958" s="17" t="s">
        <v>2039</v>
      </c>
      <c r="E958" s="9">
        <v>0</v>
      </c>
      <c r="F958" s="39">
        <v>4.84</v>
      </c>
      <c r="G958" s="65">
        <f t="shared" si="56"/>
        <v>4.84</v>
      </c>
      <c r="H958" s="2"/>
      <c r="I958" s="2" t="s">
        <v>22</v>
      </c>
      <c r="J958" s="10"/>
      <c r="K958" s="10"/>
      <c r="L958" s="10"/>
      <c r="M958" s="10"/>
      <c r="N958" s="10"/>
      <c r="O958" s="10"/>
      <c r="P958" s="10"/>
      <c r="Q958" s="100"/>
      <c r="R958" s="100"/>
      <c r="S958" s="100">
        <v>56800060083</v>
      </c>
      <c r="T958" s="477" t="s">
        <v>2024</v>
      </c>
      <c r="U958" s="477">
        <v>2026</v>
      </c>
    </row>
    <row r="959" spans="1:21" ht="22.5">
      <c r="B959" s="7" t="s">
        <v>2040</v>
      </c>
      <c r="C959" s="7" t="s">
        <v>2041</v>
      </c>
      <c r="D959" s="17" t="s">
        <v>2042</v>
      </c>
      <c r="E959" s="9">
        <v>0</v>
      </c>
      <c r="F959" s="39">
        <v>1.4</v>
      </c>
      <c r="G959" s="65">
        <f t="shared" si="56"/>
        <v>1.4</v>
      </c>
      <c r="H959" s="2"/>
      <c r="I959" s="2" t="s">
        <v>22</v>
      </c>
      <c r="J959" s="10"/>
      <c r="K959" s="10"/>
      <c r="L959" s="10"/>
      <c r="M959" s="10"/>
      <c r="N959" s="10"/>
      <c r="O959" s="10"/>
      <c r="P959" s="10"/>
      <c r="Q959" s="100"/>
      <c r="R959" s="100"/>
      <c r="S959" s="100">
        <v>56800030069</v>
      </c>
      <c r="T959" s="477" t="s">
        <v>2024</v>
      </c>
      <c r="U959" s="477">
        <v>2026</v>
      </c>
    </row>
    <row r="960" spans="1:21" ht="22.5">
      <c r="B960" s="7" t="s">
        <v>2043</v>
      </c>
      <c r="C960" s="7" t="s">
        <v>2044</v>
      </c>
      <c r="D960" s="17" t="s">
        <v>2045</v>
      </c>
      <c r="E960" s="9">
        <v>0</v>
      </c>
      <c r="F960" s="39">
        <v>1.2</v>
      </c>
      <c r="G960" s="65">
        <f t="shared" si="56"/>
        <v>1.2</v>
      </c>
      <c r="H960" s="2"/>
      <c r="I960" s="2" t="s">
        <v>22</v>
      </c>
      <c r="J960" s="10"/>
      <c r="K960" s="10"/>
      <c r="L960" s="10"/>
      <c r="M960" s="10"/>
      <c r="N960" s="10"/>
      <c r="O960" s="10"/>
      <c r="P960" s="10"/>
      <c r="Q960" s="100"/>
      <c r="R960" s="100"/>
      <c r="S960" s="100">
        <v>56800040008</v>
      </c>
      <c r="T960" s="477" t="s">
        <v>2024</v>
      </c>
      <c r="U960" s="477">
        <v>2026</v>
      </c>
    </row>
    <row r="961" spans="2:21" ht="22.5">
      <c r="B961" s="7" t="s">
        <v>2046</v>
      </c>
      <c r="C961" s="7" t="s">
        <v>2047</v>
      </c>
      <c r="D961" s="17" t="s">
        <v>2048</v>
      </c>
      <c r="E961" s="9">
        <v>0</v>
      </c>
      <c r="F961" s="39">
        <v>1.88</v>
      </c>
      <c r="G961" s="65">
        <f t="shared" si="56"/>
        <v>1.88</v>
      </c>
      <c r="H961" s="2"/>
      <c r="I961" s="2" t="s">
        <v>22</v>
      </c>
      <c r="J961" s="10"/>
      <c r="K961" s="10"/>
      <c r="L961" s="10"/>
      <c r="M961" s="10"/>
      <c r="N961" s="10"/>
      <c r="O961" s="10"/>
      <c r="P961" s="10"/>
      <c r="Q961" s="100"/>
      <c r="R961" s="100"/>
      <c r="S961" s="100">
        <v>56800040168</v>
      </c>
      <c r="T961" s="477" t="s">
        <v>2024</v>
      </c>
      <c r="U961" s="477">
        <v>2026</v>
      </c>
    </row>
    <row r="962" spans="2:21" ht="22.5">
      <c r="B962" s="7" t="s">
        <v>2049</v>
      </c>
      <c r="C962" s="7" t="s">
        <v>2050</v>
      </c>
      <c r="D962" s="17" t="s">
        <v>2051</v>
      </c>
      <c r="E962" s="9">
        <v>0</v>
      </c>
      <c r="F962" s="39">
        <v>3.52</v>
      </c>
      <c r="G962" s="65">
        <f t="shared" si="56"/>
        <v>3.52</v>
      </c>
      <c r="H962" s="2"/>
      <c r="I962" s="2" t="s">
        <v>22</v>
      </c>
      <c r="J962" s="10"/>
      <c r="K962" s="10"/>
      <c r="L962" s="10"/>
      <c r="M962" s="10"/>
      <c r="N962" s="10"/>
      <c r="O962" s="10"/>
      <c r="P962" s="10"/>
      <c r="Q962" s="100"/>
      <c r="R962" s="100"/>
      <c r="S962" s="100">
        <v>56800010115001</v>
      </c>
      <c r="T962" s="477" t="s">
        <v>2024</v>
      </c>
      <c r="U962" s="464" t="s">
        <v>3563</v>
      </c>
    </row>
    <row r="963" spans="2:21" ht="22.5">
      <c r="B963" s="7" t="s">
        <v>2052</v>
      </c>
      <c r="C963" s="7" t="s">
        <v>2053</v>
      </c>
      <c r="D963" s="17" t="s">
        <v>2054</v>
      </c>
      <c r="E963" s="9">
        <v>0</v>
      </c>
      <c r="F963" s="39">
        <v>2.38</v>
      </c>
      <c r="G963" s="65">
        <f t="shared" si="56"/>
        <v>2.38</v>
      </c>
      <c r="H963" s="2"/>
      <c r="I963" s="2" t="s">
        <v>22</v>
      </c>
      <c r="J963" s="10"/>
      <c r="K963" s="10"/>
      <c r="L963" s="10"/>
      <c r="M963" s="10"/>
      <c r="N963" s="10"/>
      <c r="O963" s="10"/>
      <c r="P963" s="10"/>
      <c r="Q963" s="100"/>
      <c r="R963" s="100"/>
      <c r="S963" s="100">
        <v>56800030070</v>
      </c>
      <c r="T963" s="477" t="s">
        <v>2024</v>
      </c>
      <c r="U963" s="150">
        <v>2026</v>
      </c>
    </row>
    <row r="964" spans="2:21" ht="22.5">
      <c r="B964" s="7" t="s">
        <v>2055</v>
      </c>
      <c r="C964" s="7" t="s">
        <v>2056</v>
      </c>
      <c r="D964" s="17" t="s">
        <v>2057</v>
      </c>
      <c r="E964" s="9">
        <v>0</v>
      </c>
      <c r="F964" s="39">
        <v>3.28</v>
      </c>
      <c r="G964" s="65">
        <f t="shared" si="56"/>
        <v>3.28</v>
      </c>
      <c r="H964" s="2"/>
      <c r="I964" s="2" t="s">
        <v>22</v>
      </c>
      <c r="J964" s="10"/>
      <c r="K964" s="10"/>
      <c r="L964" s="10"/>
      <c r="M964" s="10"/>
      <c r="N964" s="10"/>
      <c r="O964" s="10"/>
      <c r="P964" s="10"/>
      <c r="Q964" s="100"/>
      <c r="R964" s="100"/>
      <c r="S964" s="100">
        <v>56800030071001</v>
      </c>
      <c r="T964" s="477" t="s">
        <v>2024</v>
      </c>
      <c r="U964" s="464" t="s">
        <v>3563</v>
      </c>
    </row>
    <row r="965" spans="2:21" ht="22.5">
      <c r="B965" s="7" t="s">
        <v>2058</v>
      </c>
      <c r="C965" s="7" t="s">
        <v>2059</v>
      </c>
      <c r="D965" s="17" t="s">
        <v>2060</v>
      </c>
      <c r="E965" s="9">
        <v>0</v>
      </c>
      <c r="F965" s="39">
        <v>4.25</v>
      </c>
      <c r="G965" s="65">
        <f t="shared" si="56"/>
        <v>4.25</v>
      </c>
      <c r="H965" s="2"/>
      <c r="I965" s="2" t="s">
        <v>22</v>
      </c>
      <c r="J965" s="10"/>
      <c r="K965" s="10"/>
      <c r="L965" s="10"/>
      <c r="M965" s="10"/>
      <c r="N965" s="10"/>
      <c r="O965" s="10"/>
      <c r="P965" s="10"/>
      <c r="Q965" s="100"/>
      <c r="R965" s="100"/>
      <c r="S965" s="100">
        <v>56800070089001</v>
      </c>
      <c r="T965" s="477" t="s">
        <v>2024</v>
      </c>
      <c r="U965" s="464" t="s">
        <v>3563</v>
      </c>
    </row>
    <row r="966" spans="2:21" ht="22.5">
      <c r="B966" s="7" t="s">
        <v>2061</v>
      </c>
      <c r="C966" s="7" t="s">
        <v>2062</v>
      </c>
      <c r="D966" s="17" t="s">
        <v>2063</v>
      </c>
      <c r="E966" s="9">
        <v>0</v>
      </c>
      <c r="F966" s="39">
        <v>7.23</v>
      </c>
      <c r="G966" s="65">
        <f t="shared" si="56"/>
        <v>7.23</v>
      </c>
      <c r="H966" s="2"/>
      <c r="I966" s="2" t="s">
        <v>22</v>
      </c>
      <c r="J966" s="10"/>
      <c r="K966" s="10"/>
      <c r="L966" s="10"/>
      <c r="M966" s="10"/>
      <c r="N966" s="10"/>
      <c r="O966" s="10"/>
      <c r="P966" s="10"/>
      <c r="Q966" s="100"/>
      <c r="R966" s="100"/>
      <c r="S966" s="100">
        <v>56800060084001</v>
      </c>
      <c r="T966" s="477" t="s">
        <v>2024</v>
      </c>
      <c r="U966" s="464" t="s">
        <v>3563</v>
      </c>
    </row>
    <row r="967" spans="2:21" ht="22.5">
      <c r="B967" s="7" t="s">
        <v>2064</v>
      </c>
      <c r="C967" s="7" t="s">
        <v>2065</v>
      </c>
      <c r="D967" s="17" t="s">
        <v>2066</v>
      </c>
      <c r="E967" s="9">
        <v>0</v>
      </c>
      <c r="F967" s="39">
        <v>3.14</v>
      </c>
      <c r="G967" s="65">
        <f t="shared" si="56"/>
        <v>3.14</v>
      </c>
      <c r="H967" s="2"/>
      <c r="I967" s="2" t="s">
        <v>22</v>
      </c>
      <c r="J967" s="10"/>
      <c r="K967" s="10"/>
      <c r="L967" s="10"/>
      <c r="M967" s="10"/>
      <c r="N967" s="10"/>
      <c r="O967" s="10"/>
      <c r="P967" s="10"/>
      <c r="Q967" s="100"/>
      <c r="R967" s="100"/>
      <c r="S967" s="100">
        <v>56800040110001</v>
      </c>
      <c r="T967" s="477" t="s">
        <v>2024</v>
      </c>
      <c r="U967" s="464" t="s">
        <v>3563</v>
      </c>
    </row>
    <row r="968" spans="2:21" ht="22.5">
      <c r="B968" s="7" t="s">
        <v>2067</v>
      </c>
      <c r="C968" s="7" t="s">
        <v>2068</v>
      </c>
      <c r="D968" s="17" t="s">
        <v>2069</v>
      </c>
      <c r="E968" s="9">
        <v>0</v>
      </c>
      <c r="F968" s="39">
        <v>11.51</v>
      </c>
      <c r="G968" s="65">
        <f t="shared" ref="G968:G974" si="57">F968-E968</f>
        <v>11.51</v>
      </c>
      <c r="H968" s="2"/>
      <c r="I968" s="2" t="s">
        <v>22</v>
      </c>
      <c r="J968" s="10"/>
      <c r="K968" s="10"/>
      <c r="L968" s="10"/>
      <c r="M968" s="10"/>
      <c r="N968" s="10"/>
      <c r="O968" s="10"/>
      <c r="P968" s="10"/>
      <c r="Q968" s="100"/>
      <c r="R968" s="100"/>
      <c r="S968" s="100">
        <v>56800040153001</v>
      </c>
      <c r="T968" s="477" t="s">
        <v>2024</v>
      </c>
      <c r="U968" s="464" t="s">
        <v>3563</v>
      </c>
    </row>
    <row r="969" spans="2:21" ht="22.5">
      <c r="B969" s="6" t="s">
        <v>2070</v>
      </c>
      <c r="C969" s="16" t="s">
        <v>2071</v>
      </c>
      <c r="D969" s="17" t="s">
        <v>2072</v>
      </c>
      <c r="E969" s="13">
        <v>0</v>
      </c>
      <c r="F969" s="13">
        <v>3.34</v>
      </c>
      <c r="G969" s="66">
        <f t="shared" si="57"/>
        <v>3.34</v>
      </c>
      <c r="H969" s="3"/>
      <c r="I969" s="3" t="s">
        <v>22</v>
      </c>
      <c r="J969" s="6"/>
      <c r="K969" s="6"/>
      <c r="L969" s="6"/>
      <c r="M969" s="6"/>
      <c r="N969" s="6"/>
      <c r="O969" s="6"/>
      <c r="P969" s="6"/>
      <c r="Q969" s="97"/>
      <c r="R969" s="97"/>
      <c r="S969" s="97">
        <v>56800010119001</v>
      </c>
      <c r="T969" s="477" t="s">
        <v>2024</v>
      </c>
      <c r="U969" s="464" t="s">
        <v>3563</v>
      </c>
    </row>
    <row r="970" spans="2:21" ht="22.5">
      <c r="B970" s="7" t="s">
        <v>2073</v>
      </c>
      <c r="C970" s="7" t="s">
        <v>2074</v>
      </c>
      <c r="D970" s="17" t="s">
        <v>2075</v>
      </c>
      <c r="E970" s="39">
        <v>0</v>
      </c>
      <c r="F970" s="39">
        <v>0.32</v>
      </c>
      <c r="G970" s="39">
        <f t="shared" si="57"/>
        <v>0.32</v>
      </c>
      <c r="H970" s="41"/>
      <c r="I970" s="41" t="s">
        <v>22</v>
      </c>
      <c r="J970" s="27"/>
      <c r="K970" s="27"/>
      <c r="L970" s="27"/>
      <c r="M970" s="27"/>
      <c r="N970" s="27"/>
      <c r="O970" s="27"/>
      <c r="P970" s="27"/>
      <c r="Q970" s="27"/>
      <c r="R970" s="27"/>
      <c r="S970" s="37">
        <v>56800020062</v>
      </c>
      <c r="T970" s="477" t="s">
        <v>2024</v>
      </c>
      <c r="U970" s="150">
        <v>2026</v>
      </c>
    </row>
    <row r="971" spans="2:21" ht="22.5">
      <c r="B971" s="7" t="s">
        <v>2076</v>
      </c>
      <c r="C971" s="7" t="s">
        <v>2077</v>
      </c>
      <c r="D971" s="17" t="s">
        <v>2078</v>
      </c>
      <c r="E971" s="9">
        <v>0</v>
      </c>
      <c r="F971" s="39">
        <v>1.1499999999999999</v>
      </c>
      <c r="G971" s="9">
        <f t="shared" si="57"/>
        <v>1.1499999999999999</v>
      </c>
      <c r="H971" s="2"/>
      <c r="I971" s="2" t="s">
        <v>22</v>
      </c>
      <c r="J971" s="27"/>
      <c r="K971" s="27"/>
      <c r="L971" s="27"/>
      <c r="M971" s="27"/>
      <c r="N971" s="27"/>
      <c r="O971" s="27"/>
      <c r="P971" s="27"/>
      <c r="Q971" s="27"/>
      <c r="R971" s="27"/>
      <c r="S971" s="37">
        <v>56580070017007</v>
      </c>
      <c r="T971" s="477" t="s">
        <v>2024</v>
      </c>
      <c r="U971" s="464" t="s">
        <v>3563</v>
      </c>
    </row>
    <row r="972" spans="2:21" ht="22.5">
      <c r="B972" s="7" t="s">
        <v>2079</v>
      </c>
      <c r="C972" s="7" t="s">
        <v>2080</v>
      </c>
      <c r="D972" s="17" t="s">
        <v>2081</v>
      </c>
      <c r="E972" s="9">
        <v>0</v>
      </c>
      <c r="F972" s="39">
        <v>1.84</v>
      </c>
      <c r="G972" s="9">
        <f t="shared" si="57"/>
        <v>1.84</v>
      </c>
      <c r="H972" s="2"/>
      <c r="I972" s="2" t="s">
        <v>22</v>
      </c>
      <c r="J972" s="27"/>
      <c r="K972" s="27"/>
      <c r="L972" s="27"/>
      <c r="M972" s="27"/>
      <c r="N972" s="27"/>
      <c r="O972" s="27"/>
      <c r="P972" s="27"/>
      <c r="Q972" s="27"/>
      <c r="R972" s="27"/>
      <c r="S972" s="37">
        <v>56580010063001</v>
      </c>
      <c r="T972" s="477" t="s">
        <v>2024</v>
      </c>
      <c r="U972" s="464" t="s">
        <v>3563</v>
      </c>
    </row>
    <row r="973" spans="2:21" ht="22.5">
      <c r="B973" s="7" t="s">
        <v>2082</v>
      </c>
      <c r="C973" s="16" t="s">
        <v>2083</v>
      </c>
      <c r="D973" s="17" t="s">
        <v>2084</v>
      </c>
      <c r="E973" s="13">
        <v>0.3</v>
      </c>
      <c r="F973" s="13">
        <v>1.1299999999999999</v>
      </c>
      <c r="G973" s="66">
        <f t="shared" si="57"/>
        <v>0.82999999999999985</v>
      </c>
      <c r="H973" s="3"/>
      <c r="I973" s="3" t="s">
        <v>22</v>
      </c>
      <c r="J973" s="27"/>
      <c r="K973" s="27"/>
      <c r="L973" s="27"/>
      <c r="M973" s="27"/>
      <c r="N973" s="27"/>
      <c r="O973" s="27"/>
      <c r="P973" s="27"/>
      <c r="Q973" s="27"/>
      <c r="R973" s="27"/>
      <c r="S973" s="97">
        <v>56800020048001</v>
      </c>
      <c r="T973" s="477" t="s">
        <v>2024</v>
      </c>
      <c r="U973" s="464" t="s">
        <v>3563</v>
      </c>
    </row>
    <row r="974" spans="2:21" ht="78.75">
      <c r="B974" s="6" t="s">
        <v>2085</v>
      </c>
      <c r="C974" s="7" t="s">
        <v>2086</v>
      </c>
      <c r="D974" s="8" t="s">
        <v>2087</v>
      </c>
      <c r="E974" s="13">
        <v>0</v>
      </c>
      <c r="F974" s="13">
        <v>0.93</v>
      </c>
      <c r="G974" s="66">
        <f t="shared" si="57"/>
        <v>0.93</v>
      </c>
      <c r="H974" s="3"/>
      <c r="I974" s="3" t="s">
        <v>22</v>
      </c>
      <c r="J974" s="27"/>
      <c r="K974" s="27"/>
      <c r="L974" s="27"/>
      <c r="M974" s="27"/>
      <c r="N974" s="27"/>
      <c r="O974" s="27"/>
      <c r="P974" s="27"/>
      <c r="Q974" s="27"/>
      <c r="R974" s="27"/>
      <c r="S974" s="35" t="s">
        <v>2088</v>
      </c>
      <c r="T974" s="477" t="s">
        <v>2024</v>
      </c>
      <c r="U974" s="150">
        <v>2026</v>
      </c>
    </row>
    <row r="975" spans="2:21">
      <c r="B975" s="853" t="s">
        <v>2211</v>
      </c>
      <c r="C975" s="7"/>
      <c r="D975" s="851" t="s">
        <v>2200</v>
      </c>
      <c r="E975" s="183">
        <v>0</v>
      </c>
      <c r="F975" s="183">
        <v>0.04</v>
      </c>
      <c r="G975" s="183">
        <f t="shared" ref="G975" si="58">F975-E975</f>
        <v>0.04</v>
      </c>
      <c r="H975" s="185">
        <v>160</v>
      </c>
      <c r="I975" s="184" t="s">
        <v>32</v>
      </c>
      <c r="J975" s="27"/>
      <c r="K975" s="27"/>
      <c r="L975" s="27"/>
      <c r="M975" s="27"/>
      <c r="N975" s="27"/>
      <c r="O975" s="27"/>
      <c r="P975" s="27"/>
      <c r="Q975" s="27"/>
      <c r="R975" s="27"/>
      <c r="S975" s="854">
        <v>56800040266001</v>
      </c>
      <c r="T975" s="698" t="s">
        <v>2223</v>
      </c>
      <c r="U975" s="698" t="s">
        <v>3563</v>
      </c>
    </row>
    <row r="976" spans="2:21" ht="22.5">
      <c r="B976" s="784"/>
      <c r="C976" s="21"/>
      <c r="D976" s="852"/>
      <c r="E976" s="183">
        <v>0.04</v>
      </c>
      <c r="F976" s="183">
        <v>0.22</v>
      </c>
      <c r="G976" s="183">
        <f>F976-E976</f>
        <v>0.18</v>
      </c>
      <c r="H976" s="185">
        <v>720</v>
      </c>
      <c r="I976" s="184" t="s">
        <v>22</v>
      </c>
      <c r="J976" s="27"/>
      <c r="K976" s="27"/>
      <c r="L976" s="27"/>
      <c r="M976" s="27"/>
      <c r="N976" s="27"/>
      <c r="O976" s="27"/>
      <c r="P976" s="27"/>
      <c r="Q976" s="27"/>
      <c r="R976" s="27"/>
      <c r="S976" s="854"/>
      <c r="T976" s="698"/>
      <c r="U976" s="698"/>
    </row>
    <row r="977" spans="1:21">
      <c r="B977" s="198" t="s">
        <v>2212</v>
      </c>
      <c r="C977" s="16"/>
      <c r="D977" s="190" t="s">
        <v>2218</v>
      </c>
      <c r="E977" s="189">
        <v>0</v>
      </c>
      <c r="F977" s="183">
        <v>0.13900000000000001</v>
      </c>
      <c r="G977" s="183">
        <f t="shared" ref="G977:G983" si="59">F977-E977</f>
        <v>0.13900000000000001</v>
      </c>
      <c r="H977" s="185">
        <v>544</v>
      </c>
      <c r="I977" s="184" t="s">
        <v>32</v>
      </c>
      <c r="J977" s="27"/>
      <c r="K977" s="27"/>
      <c r="L977" s="27"/>
      <c r="M977" s="27"/>
      <c r="N977" s="27"/>
      <c r="O977" s="27"/>
      <c r="P977" s="27"/>
      <c r="Q977" s="27"/>
      <c r="R977" s="27"/>
      <c r="S977" s="197">
        <v>56800040156002</v>
      </c>
      <c r="T977" s="192" t="s">
        <v>2223</v>
      </c>
      <c r="U977" s="464" t="s">
        <v>3563</v>
      </c>
    </row>
    <row r="978" spans="1:21">
      <c r="B978" s="198" t="s">
        <v>2213</v>
      </c>
      <c r="C978" s="16"/>
      <c r="D978" s="190" t="s">
        <v>2219</v>
      </c>
      <c r="E978" s="189">
        <v>0</v>
      </c>
      <c r="F978" s="183">
        <v>0.29399999999999998</v>
      </c>
      <c r="G978" s="183">
        <f t="shared" si="59"/>
        <v>0.29399999999999998</v>
      </c>
      <c r="H978" s="185">
        <v>1176</v>
      </c>
      <c r="I978" s="184" t="s">
        <v>32</v>
      </c>
      <c r="J978" s="27"/>
      <c r="K978" s="27"/>
      <c r="L978" s="27"/>
      <c r="M978" s="27"/>
      <c r="N978" s="27"/>
      <c r="O978" s="27"/>
      <c r="P978" s="27"/>
      <c r="Q978" s="27"/>
      <c r="R978" s="27"/>
      <c r="S978" s="197">
        <v>56800040162002</v>
      </c>
      <c r="T978" s="192" t="s">
        <v>2223</v>
      </c>
      <c r="U978" s="464" t="s">
        <v>3563</v>
      </c>
    </row>
    <row r="979" spans="1:21">
      <c r="B979" s="198" t="s">
        <v>2214</v>
      </c>
      <c r="C979" s="16"/>
      <c r="D979" s="190" t="s">
        <v>1141</v>
      </c>
      <c r="E979" s="189">
        <v>0</v>
      </c>
      <c r="F979" s="183">
        <v>0.14299999999999999</v>
      </c>
      <c r="G979" s="183">
        <f t="shared" si="59"/>
        <v>0.14299999999999999</v>
      </c>
      <c r="H979" s="185">
        <v>572</v>
      </c>
      <c r="I979" s="184" t="s">
        <v>32</v>
      </c>
      <c r="J979" s="27"/>
      <c r="K979" s="27"/>
      <c r="L979" s="27"/>
      <c r="M979" s="27"/>
      <c r="N979" s="27"/>
      <c r="O979" s="27"/>
      <c r="P979" s="27"/>
      <c r="Q979" s="27"/>
      <c r="R979" s="27"/>
      <c r="S979" s="197">
        <v>56800040077003</v>
      </c>
      <c r="T979" s="192" t="s">
        <v>2223</v>
      </c>
      <c r="U979" s="464" t="s">
        <v>3563</v>
      </c>
    </row>
    <row r="980" spans="1:21">
      <c r="B980" s="198" t="s">
        <v>2215</v>
      </c>
      <c r="C980" s="16"/>
      <c r="D980" s="190" t="s">
        <v>1142</v>
      </c>
      <c r="E980" s="189">
        <v>0</v>
      </c>
      <c r="F980" s="183">
        <v>8.4000000000000005E-2</v>
      </c>
      <c r="G980" s="183">
        <f t="shared" si="59"/>
        <v>8.4000000000000005E-2</v>
      </c>
      <c r="H980" s="185">
        <v>336</v>
      </c>
      <c r="I980" s="184" t="s">
        <v>32</v>
      </c>
      <c r="J980" s="27"/>
      <c r="K980" s="27"/>
      <c r="L980" s="27"/>
      <c r="M980" s="27"/>
      <c r="N980" s="27"/>
      <c r="O980" s="27"/>
      <c r="P980" s="27"/>
      <c r="Q980" s="27"/>
      <c r="R980" s="27"/>
      <c r="S980" s="197">
        <v>56800040166001</v>
      </c>
      <c r="T980" s="192" t="s">
        <v>2223</v>
      </c>
      <c r="U980" s="464" t="s">
        <v>3563</v>
      </c>
    </row>
    <row r="981" spans="1:21">
      <c r="B981" s="853" t="s">
        <v>2216</v>
      </c>
      <c r="C981" s="7"/>
      <c r="D981" s="851" t="s">
        <v>2220</v>
      </c>
      <c r="E981" s="189">
        <v>0</v>
      </c>
      <c r="F981" s="183">
        <v>0.11600000000000001</v>
      </c>
      <c r="G981" s="183">
        <f t="shared" si="59"/>
        <v>0.11600000000000001</v>
      </c>
      <c r="H981" s="185">
        <v>464</v>
      </c>
      <c r="I981" s="184" t="s">
        <v>32</v>
      </c>
      <c r="J981" s="27"/>
      <c r="K981" s="27"/>
      <c r="L981" s="27"/>
      <c r="M981" s="27"/>
      <c r="N981" s="27"/>
      <c r="O981" s="27"/>
      <c r="P981" s="27"/>
      <c r="Q981" s="27"/>
      <c r="R981" s="27"/>
      <c r="S981" s="855">
        <v>56800040274001</v>
      </c>
      <c r="T981" s="698" t="s">
        <v>2223</v>
      </c>
      <c r="U981" s="698" t="s">
        <v>3563</v>
      </c>
    </row>
    <row r="982" spans="1:21" ht="22.5">
      <c r="B982" s="784"/>
      <c r="C982" s="21"/>
      <c r="D982" s="852"/>
      <c r="E982" s="199">
        <v>0.11600000000000001</v>
      </c>
      <c r="F982" s="194">
        <v>0.38700000000000001</v>
      </c>
      <c r="G982" s="193">
        <f t="shared" si="59"/>
        <v>0.27100000000000002</v>
      </c>
      <c r="H982" s="195">
        <v>1084</v>
      </c>
      <c r="I982" s="196" t="s">
        <v>22</v>
      </c>
      <c r="J982" s="27"/>
      <c r="K982" s="27"/>
      <c r="L982" s="27"/>
      <c r="M982" s="27"/>
      <c r="N982" s="27"/>
      <c r="O982" s="27"/>
      <c r="P982" s="27"/>
      <c r="Q982" s="27"/>
      <c r="R982" s="27"/>
      <c r="S982" s="856"/>
      <c r="T982" s="698"/>
      <c r="U982" s="698"/>
    </row>
    <row r="983" spans="1:21" ht="33.75">
      <c r="B983" s="198" t="s">
        <v>2217</v>
      </c>
      <c r="C983" s="16"/>
      <c r="D983" s="190" t="s">
        <v>2221</v>
      </c>
      <c r="E983" s="189">
        <v>0</v>
      </c>
      <c r="F983" s="183">
        <v>0.192</v>
      </c>
      <c r="G983" s="183">
        <f t="shared" si="59"/>
        <v>0.192</v>
      </c>
      <c r="H983" s="185">
        <v>768</v>
      </c>
      <c r="I983" s="184" t="s">
        <v>22</v>
      </c>
      <c r="J983" s="27"/>
      <c r="K983" s="27"/>
      <c r="L983" s="27"/>
      <c r="M983" s="27"/>
      <c r="N983" s="27"/>
      <c r="O983" s="27"/>
      <c r="P983" s="27"/>
      <c r="Q983" s="27"/>
      <c r="R983" s="27"/>
      <c r="S983" s="200" t="s">
        <v>2222</v>
      </c>
      <c r="T983" s="464" t="s">
        <v>2223</v>
      </c>
      <c r="U983" s="464">
        <v>2026</v>
      </c>
    </row>
    <row r="985" spans="1:21">
      <c r="A985" s="61"/>
      <c r="B985" s="748" t="s">
        <v>3575</v>
      </c>
      <c r="C985" s="746"/>
      <c r="D985" s="746"/>
      <c r="E985" s="746"/>
      <c r="F985" s="746"/>
      <c r="G985" s="59">
        <f>SUM(G955:G983)</f>
        <v>66.409000000000006</v>
      </c>
      <c r="L985" s="63" t="s">
        <v>141</v>
      </c>
      <c r="M985" s="64">
        <f>SUM(M955:M983)</f>
        <v>0</v>
      </c>
      <c r="N985" s="64">
        <f>SUM(N955:N983)</f>
        <v>0</v>
      </c>
      <c r="P985" s="63" t="s">
        <v>142</v>
      </c>
      <c r="Q985" s="64">
        <f>SUM(Q955:Q983)</f>
        <v>0</v>
      </c>
      <c r="R985" s="64">
        <f>SUM(R955:R983)</f>
        <v>0</v>
      </c>
    </row>
    <row r="986" spans="1:21">
      <c r="A986" s="62"/>
      <c r="B986" s="745" t="s">
        <v>138</v>
      </c>
      <c r="C986" s="746"/>
      <c r="D986" s="746"/>
      <c r="E986" s="746"/>
      <c r="F986" s="746"/>
      <c r="G986" s="60">
        <f>SUMIF(I955:I983,"melnais",G955:G983)</f>
        <v>0.81599999999999995</v>
      </c>
    </row>
    <row r="987" spans="1:21">
      <c r="A987" s="62"/>
      <c r="B987" s="745" t="s">
        <v>139</v>
      </c>
      <c r="C987" s="746"/>
      <c r="D987" s="746"/>
      <c r="E987" s="746"/>
      <c r="F987" s="746"/>
      <c r="G987" s="60">
        <f>SUMIF(I955:I983,"grants (šķembas)",G955:G983)</f>
        <v>65.593000000000004</v>
      </c>
    </row>
    <row r="988" spans="1:21">
      <c r="A988" s="62"/>
      <c r="B988" s="745" t="s">
        <v>140</v>
      </c>
      <c r="C988" s="746"/>
      <c r="D988" s="746"/>
      <c r="E988" s="746"/>
      <c r="F988" s="746"/>
      <c r="G988" s="60">
        <f>SUMIF(I955:I983,"bruģis",G955:G983)</f>
        <v>0</v>
      </c>
    </row>
    <row r="989" spans="1:21">
      <c r="A989" s="62"/>
      <c r="B989" s="745" t="s">
        <v>42</v>
      </c>
      <c r="C989" s="746"/>
      <c r="D989" s="746"/>
      <c r="E989" s="746"/>
      <c r="F989" s="746"/>
      <c r="G989" s="60">
        <f>SUMIF(I955:I983,"bez seguma",G955:G983)</f>
        <v>0</v>
      </c>
    </row>
    <row r="991" spans="1:21">
      <c r="B991" s="72" t="s">
        <v>2089</v>
      </c>
    </row>
    <row r="992" spans="1:21" ht="15" customHeight="1">
      <c r="B992" s="693" t="s">
        <v>0</v>
      </c>
      <c r="C992" s="693" t="s">
        <v>1</v>
      </c>
      <c r="D992" s="693"/>
      <c r="E992" s="747" t="s">
        <v>2</v>
      </c>
      <c r="F992" s="747"/>
      <c r="G992" s="747"/>
      <c r="H992" s="747"/>
      <c r="I992" s="747"/>
      <c r="J992" s="747"/>
      <c r="K992" s="747"/>
      <c r="L992" s="747"/>
      <c r="M992" s="747"/>
      <c r="N992" s="747"/>
      <c r="O992" s="747"/>
      <c r="P992" s="747"/>
      <c r="Q992" s="747"/>
      <c r="R992" s="747"/>
      <c r="S992" s="693" t="s">
        <v>3</v>
      </c>
      <c r="T992" s="685" t="s">
        <v>124</v>
      </c>
      <c r="U992" s="693" t="s">
        <v>3562</v>
      </c>
    </row>
    <row r="993" spans="2:21">
      <c r="B993" s="693"/>
      <c r="C993" s="693"/>
      <c r="D993" s="693"/>
      <c r="E993" s="693" t="s">
        <v>4</v>
      </c>
      <c r="F993" s="693"/>
      <c r="G993" s="693"/>
      <c r="H993" s="693"/>
      <c r="I993" s="693"/>
      <c r="J993" s="693" t="s">
        <v>5</v>
      </c>
      <c r="K993" s="693"/>
      <c r="L993" s="693"/>
      <c r="M993" s="693"/>
      <c r="N993" s="693"/>
      <c r="O993" s="693"/>
      <c r="P993" s="693"/>
      <c r="Q993" s="693" t="s">
        <v>55</v>
      </c>
      <c r="R993" s="703"/>
      <c r="S993" s="703"/>
      <c r="T993" s="697"/>
      <c r="U993" s="694"/>
    </row>
    <row r="994" spans="2:21">
      <c r="B994" s="693"/>
      <c r="C994" s="693"/>
      <c r="D994" s="693"/>
      <c r="E994" s="693" t="s">
        <v>6</v>
      </c>
      <c r="F994" s="693"/>
      <c r="G994" s="693" t="s">
        <v>7</v>
      </c>
      <c r="H994" s="693" t="s">
        <v>12</v>
      </c>
      <c r="I994" s="693" t="s">
        <v>8</v>
      </c>
      <c r="J994" s="693" t="s">
        <v>9</v>
      </c>
      <c r="K994" s="693" t="s">
        <v>10</v>
      </c>
      <c r="L994" s="693"/>
      <c r="M994" s="693" t="s">
        <v>11</v>
      </c>
      <c r="N994" s="693" t="s">
        <v>12</v>
      </c>
      <c r="O994" s="693" t="s">
        <v>13</v>
      </c>
      <c r="P994" s="755" t="s">
        <v>14</v>
      </c>
      <c r="Q994" s="693" t="s">
        <v>56</v>
      </c>
      <c r="R994" s="693" t="s">
        <v>11</v>
      </c>
      <c r="S994" s="693" t="s">
        <v>57</v>
      </c>
      <c r="T994" s="697"/>
      <c r="U994" s="694"/>
    </row>
    <row r="995" spans="2:21" ht="58.5" customHeight="1">
      <c r="B995" s="693"/>
      <c r="C995" s="693"/>
      <c r="D995" s="693"/>
      <c r="E995" s="3" t="s">
        <v>15</v>
      </c>
      <c r="F995" s="3" t="s">
        <v>16</v>
      </c>
      <c r="G995" s="693"/>
      <c r="H995" s="693"/>
      <c r="I995" s="693"/>
      <c r="J995" s="693"/>
      <c r="K995" s="3" t="s">
        <v>17</v>
      </c>
      <c r="L995" s="3" t="s">
        <v>18</v>
      </c>
      <c r="M995" s="693"/>
      <c r="N995" s="693"/>
      <c r="O995" s="693"/>
      <c r="P995" s="755"/>
      <c r="Q995" s="703"/>
      <c r="R995" s="703"/>
      <c r="S995" s="693"/>
      <c r="T995" s="680"/>
      <c r="U995" s="694"/>
    </row>
    <row r="996" spans="2:21">
      <c r="B996" s="5">
        <v>1</v>
      </c>
      <c r="C996" s="742">
        <v>2</v>
      </c>
      <c r="D996" s="742"/>
      <c r="E996" s="5">
        <v>3</v>
      </c>
      <c r="F996" s="5">
        <v>4</v>
      </c>
      <c r="G996" s="5">
        <v>5</v>
      </c>
      <c r="H996" s="5">
        <v>6</v>
      </c>
      <c r="I996" s="5">
        <v>7</v>
      </c>
      <c r="J996" s="5">
        <v>8</v>
      </c>
      <c r="K996" s="5">
        <v>9</v>
      </c>
      <c r="L996" s="5">
        <v>10</v>
      </c>
      <c r="M996" s="5">
        <v>11</v>
      </c>
      <c r="N996" s="5">
        <v>12</v>
      </c>
      <c r="O996" s="5">
        <v>13</v>
      </c>
      <c r="P996" s="5">
        <v>14</v>
      </c>
      <c r="Q996" s="5">
        <v>15</v>
      </c>
      <c r="R996" s="5">
        <v>16</v>
      </c>
      <c r="S996" s="5">
        <v>17</v>
      </c>
      <c r="T996" s="5">
        <v>18</v>
      </c>
      <c r="U996" s="5">
        <v>19</v>
      </c>
    </row>
    <row r="997" spans="2:21" ht="22.5">
      <c r="B997" s="6" t="s">
        <v>2090</v>
      </c>
      <c r="C997" s="7" t="s">
        <v>2091</v>
      </c>
      <c r="D997" s="8" t="s">
        <v>2092</v>
      </c>
      <c r="E997" s="9">
        <v>0</v>
      </c>
      <c r="F997" s="39">
        <v>2.6</v>
      </c>
      <c r="G997" s="65">
        <f t="shared" ref="G997:G1008" si="60">F997-E997</f>
        <v>2.6</v>
      </c>
      <c r="H997" s="27"/>
      <c r="I997" s="3" t="s">
        <v>22</v>
      </c>
      <c r="J997" s="27"/>
      <c r="K997" s="27"/>
      <c r="L997" s="27"/>
      <c r="M997" s="27"/>
      <c r="N997" s="27"/>
      <c r="O997" s="27"/>
      <c r="P997" s="27"/>
      <c r="Q997" s="27"/>
      <c r="R997" s="27"/>
      <c r="S997" s="35">
        <v>56880030081</v>
      </c>
      <c r="T997" s="464" t="s">
        <v>2089</v>
      </c>
      <c r="U997" s="464">
        <v>2026</v>
      </c>
    </row>
    <row r="998" spans="2:21" ht="22.5">
      <c r="B998" s="6" t="s">
        <v>2093</v>
      </c>
      <c r="C998" s="7" t="s">
        <v>2094</v>
      </c>
      <c r="D998" s="8" t="s">
        <v>2095</v>
      </c>
      <c r="E998" s="9">
        <v>0</v>
      </c>
      <c r="F998" s="39">
        <v>1.94</v>
      </c>
      <c r="G998" s="65">
        <f t="shared" si="60"/>
        <v>1.94</v>
      </c>
      <c r="H998" s="27"/>
      <c r="I998" s="3" t="s">
        <v>22</v>
      </c>
      <c r="J998" s="27"/>
      <c r="K998" s="27"/>
      <c r="L998" s="27"/>
      <c r="M998" s="27"/>
      <c r="N998" s="27"/>
      <c r="O998" s="27"/>
      <c r="P998" s="27"/>
      <c r="Q998" s="27"/>
      <c r="R998" s="27"/>
      <c r="S998" s="35">
        <v>56880040318</v>
      </c>
      <c r="T998" s="464" t="s">
        <v>2089</v>
      </c>
      <c r="U998" s="464">
        <v>2026</v>
      </c>
    </row>
    <row r="999" spans="2:21" ht="22.5">
      <c r="B999" s="6" t="s">
        <v>2096</v>
      </c>
      <c r="C999" s="7" t="s">
        <v>2097</v>
      </c>
      <c r="D999" s="8" t="s">
        <v>2098</v>
      </c>
      <c r="E999" s="9">
        <v>0</v>
      </c>
      <c r="F999" s="39">
        <v>2.29</v>
      </c>
      <c r="G999" s="65">
        <f t="shared" si="60"/>
        <v>2.29</v>
      </c>
      <c r="H999" s="27"/>
      <c r="I999" s="3" t="s">
        <v>22</v>
      </c>
      <c r="J999" s="27"/>
      <c r="K999" s="27"/>
      <c r="L999" s="27"/>
      <c r="M999" s="27"/>
      <c r="N999" s="27"/>
      <c r="O999" s="27"/>
      <c r="P999" s="27"/>
      <c r="Q999" s="27"/>
      <c r="R999" s="27"/>
      <c r="S999" s="35">
        <v>56880040336</v>
      </c>
      <c r="T999" s="464" t="s">
        <v>2089</v>
      </c>
      <c r="U999" s="464">
        <v>2026</v>
      </c>
    </row>
    <row r="1000" spans="2:21" ht="22.5">
      <c r="B1000" s="6" t="s">
        <v>2099</v>
      </c>
      <c r="C1000" s="7" t="s">
        <v>2100</v>
      </c>
      <c r="D1000" s="8" t="s">
        <v>2101</v>
      </c>
      <c r="E1000" s="9">
        <v>0</v>
      </c>
      <c r="F1000" s="39">
        <v>2.17</v>
      </c>
      <c r="G1000" s="65">
        <f t="shared" si="60"/>
        <v>2.17</v>
      </c>
      <c r="H1000" s="27"/>
      <c r="I1000" s="3" t="s">
        <v>22</v>
      </c>
      <c r="J1000" s="27"/>
      <c r="K1000" s="27"/>
      <c r="L1000" s="27"/>
      <c r="M1000" s="27"/>
      <c r="N1000" s="27"/>
      <c r="O1000" s="27"/>
      <c r="P1000" s="27"/>
      <c r="Q1000" s="27"/>
      <c r="R1000" s="27"/>
      <c r="S1000" s="35">
        <v>56880040326</v>
      </c>
      <c r="T1000" s="464" t="s">
        <v>2089</v>
      </c>
      <c r="U1000" s="464">
        <v>2026</v>
      </c>
    </row>
    <row r="1001" spans="2:21" ht="22.5">
      <c r="B1001" s="6" t="s">
        <v>2102</v>
      </c>
      <c r="C1001" s="7" t="s">
        <v>2103</v>
      </c>
      <c r="D1001" s="8" t="s">
        <v>2104</v>
      </c>
      <c r="E1001" s="9">
        <v>0</v>
      </c>
      <c r="F1001" s="39">
        <v>1.42</v>
      </c>
      <c r="G1001" s="65">
        <f t="shared" si="60"/>
        <v>1.42</v>
      </c>
      <c r="H1001" s="27"/>
      <c r="I1001" s="3" t="s">
        <v>22</v>
      </c>
      <c r="J1001" s="27"/>
      <c r="K1001" s="27"/>
      <c r="L1001" s="27"/>
      <c r="M1001" s="27"/>
      <c r="N1001" s="27"/>
      <c r="O1001" s="27"/>
      <c r="P1001" s="27"/>
      <c r="Q1001" s="27"/>
      <c r="R1001" s="27"/>
      <c r="S1001" s="35">
        <v>56880060142</v>
      </c>
      <c r="T1001" s="464" t="s">
        <v>2089</v>
      </c>
      <c r="U1001" s="464">
        <v>2026</v>
      </c>
    </row>
    <row r="1002" spans="2:21" ht="22.5">
      <c r="B1002" s="685" t="s">
        <v>2105</v>
      </c>
      <c r="C1002" s="756" t="s">
        <v>2106</v>
      </c>
      <c r="D1002" s="816" t="s">
        <v>2107</v>
      </c>
      <c r="E1002" s="39">
        <v>0.38400000000000001</v>
      </c>
      <c r="F1002" s="39">
        <v>2.3439999999999999</v>
      </c>
      <c r="G1002" s="170">
        <f>F1002-E1002</f>
        <v>1.96</v>
      </c>
      <c r="H1002" s="27"/>
      <c r="I1002" s="3" t="s">
        <v>22</v>
      </c>
      <c r="J1002" s="27"/>
      <c r="K1002" s="27"/>
      <c r="L1002" s="27"/>
      <c r="M1002" s="27"/>
      <c r="N1002" s="27"/>
      <c r="O1002" s="27"/>
      <c r="P1002" s="27"/>
      <c r="Q1002" s="27"/>
      <c r="R1002" s="27"/>
      <c r="S1002" s="788">
        <v>56880030082</v>
      </c>
      <c r="T1002" s="709" t="s">
        <v>2089</v>
      </c>
      <c r="U1002" s="709">
        <v>2026</v>
      </c>
    </row>
    <row r="1003" spans="2:21" ht="22.5">
      <c r="B1003" s="686"/>
      <c r="C1003" s="758"/>
      <c r="D1003" s="817"/>
      <c r="E1003" s="48">
        <v>4.3499999999999996</v>
      </c>
      <c r="F1003" s="20">
        <v>5.41</v>
      </c>
      <c r="G1003" s="171">
        <f>F1003-E1003</f>
        <v>1.0600000000000005</v>
      </c>
      <c r="H1003" s="27"/>
      <c r="I1003" s="3" t="s">
        <v>22</v>
      </c>
      <c r="J1003" s="27"/>
      <c r="K1003" s="27"/>
      <c r="L1003" s="27"/>
      <c r="M1003" s="27"/>
      <c r="N1003" s="27"/>
      <c r="O1003" s="27"/>
      <c r="P1003" s="27"/>
      <c r="Q1003" s="27"/>
      <c r="R1003" s="27"/>
      <c r="S1003" s="788"/>
      <c r="T1003" s="709"/>
      <c r="U1003" s="709"/>
    </row>
    <row r="1004" spans="2:21" ht="22.5">
      <c r="B1004" s="6" t="s">
        <v>2108</v>
      </c>
      <c r="C1004" s="7" t="s">
        <v>2109</v>
      </c>
      <c r="D1004" s="8" t="s">
        <v>2110</v>
      </c>
      <c r="E1004" s="9">
        <v>0</v>
      </c>
      <c r="F1004" s="39">
        <v>4.97</v>
      </c>
      <c r="G1004" s="65">
        <f t="shared" si="60"/>
        <v>4.97</v>
      </c>
      <c r="H1004" s="27"/>
      <c r="I1004" s="3" t="s">
        <v>22</v>
      </c>
      <c r="J1004" s="27"/>
      <c r="K1004" s="27"/>
      <c r="L1004" s="27"/>
      <c r="M1004" s="27"/>
      <c r="N1004" s="27"/>
      <c r="O1004" s="27"/>
      <c r="P1004" s="27"/>
      <c r="Q1004" s="27"/>
      <c r="R1004" s="27"/>
      <c r="S1004" s="35">
        <v>56880040330</v>
      </c>
      <c r="T1004" s="464" t="s">
        <v>2089</v>
      </c>
      <c r="U1004" s="464">
        <v>2026</v>
      </c>
    </row>
    <row r="1005" spans="2:21" ht="22.5">
      <c r="B1005" s="6" t="s">
        <v>2111</v>
      </c>
      <c r="C1005" s="7" t="s">
        <v>2112</v>
      </c>
      <c r="D1005" s="8" t="s">
        <v>2113</v>
      </c>
      <c r="E1005" s="9">
        <v>0</v>
      </c>
      <c r="F1005" s="39">
        <v>2.85</v>
      </c>
      <c r="G1005" s="65">
        <f t="shared" si="60"/>
        <v>2.85</v>
      </c>
      <c r="H1005" s="27"/>
      <c r="I1005" s="3" t="s">
        <v>22</v>
      </c>
      <c r="J1005" s="27"/>
      <c r="K1005" s="27"/>
      <c r="L1005" s="27"/>
      <c r="M1005" s="27"/>
      <c r="N1005" s="27"/>
      <c r="O1005" s="27"/>
      <c r="P1005" s="27"/>
      <c r="Q1005" s="27"/>
      <c r="R1005" s="27"/>
      <c r="S1005" s="35">
        <v>56880030086</v>
      </c>
      <c r="T1005" s="464" t="s">
        <v>2089</v>
      </c>
      <c r="U1005" s="464">
        <v>2026</v>
      </c>
    </row>
    <row r="1006" spans="2:21" ht="22.5">
      <c r="B1006" s="6" t="s">
        <v>2114</v>
      </c>
      <c r="C1006" s="7" t="s">
        <v>2115</v>
      </c>
      <c r="D1006" s="8" t="s">
        <v>2116</v>
      </c>
      <c r="E1006" s="9">
        <v>0</v>
      </c>
      <c r="F1006" s="39">
        <v>0.48</v>
      </c>
      <c r="G1006" s="65">
        <f t="shared" si="60"/>
        <v>0.48</v>
      </c>
      <c r="H1006" s="27"/>
      <c r="I1006" s="3" t="s">
        <v>22</v>
      </c>
      <c r="J1006" s="27"/>
      <c r="K1006" s="27"/>
      <c r="L1006" s="27"/>
      <c r="M1006" s="27"/>
      <c r="N1006" s="27"/>
      <c r="O1006" s="27"/>
      <c r="P1006" s="27"/>
      <c r="Q1006" s="27"/>
      <c r="R1006" s="27"/>
      <c r="S1006" s="35">
        <v>56880070038</v>
      </c>
      <c r="T1006" s="464" t="s">
        <v>2089</v>
      </c>
      <c r="U1006" s="464">
        <v>2026</v>
      </c>
    </row>
    <row r="1007" spans="2:21" ht="22.5">
      <c r="B1007" s="6" t="s">
        <v>2117</v>
      </c>
      <c r="C1007" s="7" t="s">
        <v>2118</v>
      </c>
      <c r="D1007" s="8" t="s">
        <v>2119</v>
      </c>
      <c r="E1007" s="9">
        <v>0</v>
      </c>
      <c r="F1007" s="39">
        <v>0.44</v>
      </c>
      <c r="G1007" s="65">
        <f t="shared" si="60"/>
        <v>0.44</v>
      </c>
      <c r="H1007" s="27"/>
      <c r="I1007" s="3" t="s">
        <v>22</v>
      </c>
      <c r="J1007" s="27"/>
      <c r="K1007" s="27"/>
      <c r="L1007" s="27"/>
      <c r="M1007" s="27"/>
      <c r="N1007" s="27"/>
      <c r="O1007" s="27"/>
      <c r="P1007" s="27"/>
      <c r="Q1007" s="27"/>
      <c r="R1007" s="27"/>
      <c r="S1007" s="35">
        <v>56880060141</v>
      </c>
      <c r="T1007" s="464" t="s">
        <v>2089</v>
      </c>
      <c r="U1007" s="464">
        <v>2026</v>
      </c>
    </row>
    <row r="1008" spans="2:21" ht="22.5">
      <c r="B1008" s="6" t="s">
        <v>2120</v>
      </c>
      <c r="C1008" s="16" t="s">
        <v>2121</v>
      </c>
      <c r="D1008" s="17" t="s">
        <v>2122</v>
      </c>
      <c r="E1008" s="13">
        <v>0</v>
      </c>
      <c r="F1008" s="13">
        <v>3.04</v>
      </c>
      <c r="G1008" s="66">
        <f t="shared" si="60"/>
        <v>3.04</v>
      </c>
      <c r="H1008" s="27"/>
      <c r="I1008" s="3" t="s">
        <v>22</v>
      </c>
      <c r="J1008" s="27"/>
      <c r="K1008" s="27"/>
      <c r="L1008" s="27"/>
      <c r="M1008" s="27"/>
      <c r="N1008" s="27"/>
      <c r="O1008" s="27"/>
      <c r="P1008" s="27"/>
      <c r="Q1008" s="27"/>
      <c r="R1008" s="27"/>
      <c r="S1008" s="35">
        <v>56880060138</v>
      </c>
      <c r="T1008" s="464" t="s">
        <v>2089</v>
      </c>
      <c r="U1008" s="464">
        <v>2026</v>
      </c>
    </row>
    <row r="1009" spans="2:21">
      <c r="B1009" s="685" t="s">
        <v>2123</v>
      </c>
      <c r="C1009" s="726" t="s">
        <v>2124</v>
      </c>
      <c r="D1009" s="728" t="s">
        <v>2125</v>
      </c>
      <c r="E1009" s="183">
        <v>0</v>
      </c>
      <c r="F1009" s="183">
        <v>0.27</v>
      </c>
      <c r="G1009" s="183">
        <f>F1009-E1009</f>
        <v>0.27</v>
      </c>
      <c r="H1009" s="27"/>
      <c r="I1009" s="3" t="s">
        <v>32</v>
      </c>
      <c r="J1009" s="27"/>
      <c r="K1009" s="27"/>
      <c r="L1009" s="27"/>
      <c r="M1009" s="27"/>
      <c r="N1009" s="27"/>
      <c r="O1009" s="27"/>
      <c r="P1009" s="27"/>
      <c r="Q1009" s="27"/>
      <c r="R1009" s="27"/>
      <c r="S1009" s="849" t="s">
        <v>2126</v>
      </c>
      <c r="T1009" s="702" t="s">
        <v>3566</v>
      </c>
      <c r="U1009" s="702">
        <v>2026</v>
      </c>
    </row>
    <row r="1010" spans="2:21" ht="22.5">
      <c r="B1010" s="737"/>
      <c r="C1010" s="732"/>
      <c r="D1010" s="733"/>
      <c r="E1010" s="183">
        <v>0.27</v>
      </c>
      <c r="F1010" s="183">
        <v>0.55000000000000004</v>
      </c>
      <c r="G1010" s="183">
        <f>F1010-E1010</f>
        <v>0.28000000000000003</v>
      </c>
      <c r="H1010" s="27"/>
      <c r="I1010" s="3" t="s">
        <v>22</v>
      </c>
      <c r="J1010" s="27"/>
      <c r="K1010" s="27"/>
      <c r="L1010" s="27"/>
      <c r="M1010" s="27"/>
      <c r="N1010" s="27"/>
      <c r="O1010" s="27"/>
      <c r="P1010" s="27"/>
      <c r="Q1010" s="27"/>
      <c r="R1010" s="27"/>
      <c r="S1010" s="850"/>
      <c r="T1010" s="703"/>
      <c r="U1010" s="703"/>
    </row>
    <row r="1011" spans="2:21" ht="22.5">
      <c r="B1011" s="6" t="s">
        <v>2127</v>
      </c>
      <c r="C1011" s="7" t="s">
        <v>2128</v>
      </c>
      <c r="D1011" s="137" t="s">
        <v>2129</v>
      </c>
      <c r="E1011" s="9">
        <v>0</v>
      </c>
      <c r="F1011" s="39">
        <v>0.56000000000000005</v>
      </c>
      <c r="G1011" s="9">
        <f t="shared" ref="G1011:G1022" si="61">F1011-E1011</f>
        <v>0.56000000000000005</v>
      </c>
      <c r="H1011" s="27"/>
      <c r="I1011" s="3" t="s">
        <v>22</v>
      </c>
      <c r="J1011" s="27"/>
      <c r="K1011" s="27"/>
      <c r="L1011" s="27"/>
      <c r="M1011" s="27"/>
      <c r="N1011" s="27"/>
      <c r="O1011" s="27"/>
      <c r="P1011" s="27"/>
      <c r="Q1011" s="27"/>
      <c r="R1011" s="27"/>
      <c r="S1011" s="36">
        <v>56880040314</v>
      </c>
      <c r="T1011" s="182" t="s">
        <v>2089</v>
      </c>
      <c r="U1011" s="182">
        <v>2026</v>
      </c>
    </row>
    <row r="1012" spans="2:21" ht="22.5">
      <c r="B1012" s="6" t="s">
        <v>2130</v>
      </c>
      <c r="C1012" s="7" t="s">
        <v>2131</v>
      </c>
      <c r="D1012" s="137" t="s">
        <v>2132</v>
      </c>
      <c r="E1012" s="9">
        <v>0</v>
      </c>
      <c r="F1012" s="39">
        <v>1.2</v>
      </c>
      <c r="G1012" s="9">
        <f t="shared" si="61"/>
        <v>1.2</v>
      </c>
      <c r="H1012" s="27"/>
      <c r="I1012" s="3" t="s">
        <v>22</v>
      </c>
      <c r="J1012" s="27"/>
      <c r="K1012" s="27"/>
      <c r="L1012" s="27"/>
      <c r="M1012" s="27"/>
      <c r="N1012" s="27"/>
      <c r="O1012" s="27"/>
      <c r="P1012" s="27"/>
      <c r="Q1012" s="27"/>
      <c r="R1012" s="27"/>
      <c r="S1012" s="36">
        <v>56880040324</v>
      </c>
      <c r="T1012" s="182" t="s">
        <v>2089</v>
      </c>
      <c r="U1012" s="182">
        <v>2026</v>
      </c>
    </row>
    <row r="1013" spans="2:21" ht="22.5">
      <c r="B1013" s="6" t="s">
        <v>2133</v>
      </c>
      <c r="C1013" s="7" t="s">
        <v>2134</v>
      </c>
      <c r="D1013" s="137" t="s">
        <v>2135</v>
      </c>
      <c r="E1013" s="9">
        <v>0</v>
      </c>
      <c r="F1013" s="39">
        <v>0.89</v>
      </c>
      <c r="G1013" s="9">
        <f t="shared" si="61"/>
        <v>0.89</v>
      </c>
      <c r="H1013" s="27"/>
      <c r="I1013" s="3" t="s">
        <v>22</v>
      </c>
      <c r="J1013" s="27"/>
      <c r="K1013" s="27"/>
      <c r="L1013" s="27"/>
      <c r="M1013" s="27"/>
      <c r="N1013" s="27"/>
      <c r="O1013" s="27"/>
      <c r="P1013" s="27"/>
      <c r="Q1013" s="27"/>
      <c r="R1013" s="27"/>
      <c r="S1013" s="36">
        <v>56880040333</v>
      </c>
      <c r="T1013" s="182" t="s">
        <v>2089</v>
      </c>
      <c r="U1013" s="182">
        <v>2026</v>
      </c>
    </row>
    <row r="1014" spans="2:21" ht="22.5">
      <c r="B1014" s="6" t="s">
        <v>2136</v>
      </c>
      <c r="C1014" s="7" t="s">
        <v>2137</v>
      </c>
      <c r="D1014" s="137" t="s">
        <v>2138</v>
      </c>
      <c r="E1014" s="9">
        <v>0</v>
      </c>
      <c r="F1014" s="39">
        <v>1.02</v>
      </c>
      <c r="G1014" s="9">
        <f t="shared" si="61"/>
        <v>1.02</v>
      </c>
      <c r="H1014" s="27"/>
      <c r="I1014" s="3" t="s">
        <v>22</v>
      </c>
      <c r="J1014" s="27"/>
      <c r="K1014" s="27"/>
      <c r="L1014" s="27"/>
      <c r="M1014" s="27"/>
      <c r="N1014" s="27"/>
      <c r="O1014" s="27"/>
      <c r="P1014" s="27"/>
      <c r="Q1014" s="27"/>
      <c r="R1014" s="27"/>
      <c r="S1014" s="36">
        <v>56880020074</v>
      </c>
      <c r="T1014" s="182" t="s">
        <v>2089</v>
      </c>
      <c r="U1014" s="182">
        <v>2026</v>
      </c>
    </row>
    <row r="1015" spans="2:21" ht="22.5">
      <c r="B1015" s="6" t="s">
        <v>2139</v>
      </c>
      <c r="C1015" s="7" t="s">
        <v>2140</v>
      </c>
      <c r="D1015" s="137" t="s">
        <v>2141</v>
      </c>
      <c r="E1015" s="9">
        <v>0</v>
      </c>
      <c r="F1015" s="39">
        <v>0.22</v>
      </c>
      <c r="G1015" s="9">
        <f t="shared" si="61"/>
        <v>0.22</v>
      </c>
      <c r="H1015" s="27"/>
      <c r="I1015" s="3" t="s">
        <v>22</v>
      </c>
      <c r="J1015" s="27"/>
      <c r="K1015" s="27"/>
      <c r="L1015" s="27"/>
      <c r="M1015" s="27"/>
      <c r="N1015" s="27"/>
      <c r="O1015" s="27"/>
      <c r="P1015" s="27"/>
      <c r="Q1015" s="27"/>
      <c r="R1015" s="27"/>
      <c r="S1015" s="36">
        <v>56880070127</v>
      </c>
      <c r="T1015" s="182" t="s">
        <v>2089</v>
      </c>
      <c r="U1015" s="182">
        <v>2026</v>
      </c>
    </row>
    <row r="1016" spans="2:21" ht="22.5">
      <c r="B1016" s="6" t="s">
        <v>2142</v>
      </c>
      <c r="C1016" s="7" t="s">
        <v>2143</v>
      </c>
      <c r="D1016" s="137" t="s">
        <v>2144</v>
      </c>
      <c r="E1016" s="9">
        <v>0</v>
      </c>
      <c r="F1016" s="39">
        <v>0.22</v>
      </c>
      <c r="G1016" s="9">
        <f t="shared" si="61"/>
        <v>0.22</v>
      </c>
      <c r="H1016" s="27"/>
      <c r="I1016" s="3" t="s">
        <v>22</v>
      </c>
      <c r="J1016" s="27"/>
      <c r="K1016" s="27"/>
      <c r="L1016" s="27"/>
      <c r="M1016" s="27"/>
      <c r="N1016" s="27"/>
      <c r="O1016" s="27"/>
      <c r="P1016" s="27"/>
      <c r="Q1016" s="27"/>
      <c r="R1016" s="27"/>
      <c r="S1016" s="36">
        <v>56880060139</v>
      </c>
      <c r="T1016" s="182" t="s">
        <v>2089</v>
      </c>
      <c r="U1016" s="182">
        <v>2026</v>
      </c>
    </row>
    <row r="1017" spans="2:21" ht="22.5">
      <c r="B1017" s="6" t="s">
        <v>2145</v>
      </c>
      <c r="C1017" s="16" t="s">
        <v>2146</v>
      </c>
      <c r="D1017" s="156" t="s">
        <v>2147</v>
      </c>
      <c r="E1017" s="13">
        <v>0</v>
      </c>
      <c r="F1017" s="13">
        <v>0.7</v>
      </c>
      <c r="G1017" s="13">
        <f t="shared" si="61"/>
        <v>0.7</v>
      </c>
      <c r="H1017" s="27"/>
      <c r="I1017" s="3" t="s">
        <v>22</v>
      </c>
      <c r="J1017" s="27"/>
      <c r="K1017" s="27"/>
      <c r="L1017" s="27"/>
      <c r="M1017" s="27"/>
      <c r="N1017" s="27"/>
      <c r="O1017" s="27"/>
      <c r="P1017" s="27"/>
      <c r="Q1017" s="27"/>
      <c r="R1017" s="27"/>
      <c r="S1017" s="35">
        <v>56880060080006</v>
      </c>
      <c r="T1017" s="182" t="s">
        <v>2089</v>
      </c>
      <c r="U1017" s="182" t="s">
        <v>3563</v>
      </c>
    </row>
    <row r="1018" spans="2:21" ht="22.5">
      <c r="B1018" s="6" t="s">
        <v>2148</v>
      </c>
      <c r="C1018" s="7" t="s">
        <v>2149</v>
      </c>
      <c r="D1018" s="137" t="s">
        <v>2150</v>
      </c>
      <c r="E1018" s="9">
        <v>0</v>
      </c>
      <c r="F1018" s="39">
        <v>0.3</v>
      </c>
      <c r="G1018" s="9">
        <f t="shared" si="61"/>
        <v>0.3</v>
      </c>
      <c r="H1018" s="27"/>
      <c r="I1018" s="3" t="s">
        <v>22</v>
      </c>
      <c r="J1018" s="27"/>
      <c r="K1018" s="27"/>
      <c r="L1018" s="27"/>
      <c r="M1018" s="27"/>
      <c r="N1018" s="27"/>
      <c r="O1018" s="27"/>
      <c r="P1018" s="27"/>
      <c r="Q1018" s="27"/>
      <c r="R1018" s="27"/>
      <c r="S1018" s="36">
        <v>56880070123</v>
      </c>
      <c r="T1018" s="182" t="s">
        <v>2089</v>
      </c>
      <c r="U1018" s="182">
        <v>2026</v>
      </c>
    </row>
    <row r="1019" spans="2:21" ht="22.5">
      <c r="B1019" s="6" t="s">
        <v>2151</v>
      </c>
      <c r="C1019" s="7" t="s">
        <v>2152</v>
      </c>
      <c r="D1019" s="137" t="s">
        <v>2153</v>
      </c>
      <c r="E1019" s="9">
        <v>0</v>
      </c>
      <c r="F1019" s="39">
        <v>0.13</v>
      </c>
      <c r="G1019" s="9">
        <f t="shared" si="61"/>
        <v>0.13</v>
      </c>
      <c r="H1019" s="27"/>
      <c r="I1019" s="3" t="s">
        <v>22</v>
      </c>
      <c r="J1019" s="27"/>
      <c r="K1019" s="27"/>
      <c r="L1019" s="27"/>
      <c r="M1019" s="27"/>
      <c r="N1019" s="27"/>
      <c r="O1019" s="27"/>
      <c r="P1019" s="27"/>
      <c r="Q1019" s="27"/>
      <c r="R1019" s="27"/>
      <c r="S1019" s="36">
        <v>56880040342</v>
      </c>
      <c r="T1019" s="182" t="s">
        <v>2089</v>
      </c>
      <c r="U1019" s="182">
        <v>2026</v>
      </c>
    </row>
    <row r="1020" spans="2:21" ht="22.5">
      <c r="B1020" s="6" t="s">
        <v>2154</v>
      </c>
      <c r="C1020" s="7" t="s">
        <v>2155</v>
      </c>
      <c r="D1020" s="137" t="s">
        <v>2156</v>
      </c>
      <c r="E1020" s="9">
        <v>0</v>
      </c>
      <c r="F1020" s="39">
        <v>0.17</v>
      </c>
      <c r="G1020" s="9">
        <f t="shared" si="61"/>
        <v>0.17</v>
      </c>
      <c r="H1020" s="27"/>
      <c r="I1020" s="3" t="s">
        <v>22</v>
      </c>
      <c r="J1020" s="27"/>
      <c r="K1020" s="27"/>
      <c r="L1020" s="27"/>
      <c r="M1020" s="27"/>
      <c r="N1020" s="27"/>
      <c r="O1020" s="27"/>
      <c r="P1020" s="27"/>
      <c r="Q1020" s="27"/>
      <c r="R1020" s="27"/>
      <c r="S1020" s="36">
        <v>56880040323</v>
      </c>
      <c r="T1020" s="182" t="s">
        <v>2089</v>
      </c>
      <c r="U1020" s="182">
        <v>2026</v>
      </c>
    </row>
    <row r="1021" spans="2:21" ht="22.5">
      <c r="B1021" s="6" t="s">
        <v>2157</v>
      </c>
      <c r="C1021" s="7" t="s">
        <v>2158</v>
      </c>
      <c r="D1021" s="137" t="s">
        <v>2159</v>
      </c>
      <c r="E1021" s="9">
        <v>0</v>
      </c>
      <c r="F1021" s="39">
        <v>0.27</v>
      </c>
      <c r="G1021" s="9">
        <f t="shared" si="61"/>
        <v>0.27</v>
      </c>
      <c r="H1021" s="27"/>
      <c r="I1021" s="3" t="s">
        <v>22</v>
      </c>
      <c r="J1021" s="27"/>
      <c r="K1021" s="27"/>
      <c r="L1021" s="27"/>
      <c r="M1021" s="27"/>
      <c r="N1021" s="27"/>
      <c r="O1021" s="27"/>
      <c r="P1021" s="27"/>
      <c r="Q1021" s="27"/>
      <c r="R1021" s="27"/>
      <c r="S1021" s="36">
        <v>56880040334</v>
      </c>
      <c r="T1021" s="182" t="s">
        <v>2089</v>
      </c>
      <c r="U1021" s="182">
        <v>2026</v>
      </c>
    </row>
    <row r="1022" spans="2:21" ht="22.5">
      <c r="B1022" s="6" t="s">
        <v>2160</v>
      </c>
      <c r="C1022" s="7" t="s">
        <v>2161</v>
      </c>
      <c r="D1022" s="137" t="s">
        <v>2162</v>
      </c>
      <c r="E1022" s="9">
        <v>0</v>
      </c>
      <c r="F1022" s="39">
        <v>0.33</v>
      </c>
      <c r="G1022" s="9">
        <f t="shared" si="61"/>
        <v>0.33</v>
      </c>
      <c r="H1022" s="27"/>
      <c r="I1022" s="3" t="s">
        <v>22</v>
      </c>
      <c r="J1022" s="27"/>
      <c r="K1022" s="27"/>
      <c r="L1022" s="27"/>
      <c r="M1022" s="27"/>
      <c r="N1022" s="27"/>
      <c r="O1022" s="27"/>
      <c r="P1022" s="27"/>
      <c r="Q1022" s="27"/>
      <c r="R1022" s="27"/>
      <c r="S1022" s="36">
        <v>56880040335</v>
      </c>
      <c r="T1022" s="182" t="s">
        <v>2089</v>
      </c>
      <c r="U1022" s="182">
        <v>2026</v>
      </c>
    </row>
    <row r="1023" spans="2:21" ht="22.5">
      <c r="B1023" s="6" t="s">
        <v>2163</v>
      </c>
      <c r="C1023" s="7" t="s">
        <v>2164</v>
      </c>
      <c r="D1023" s="137" t="s">
        <v>2165</v>
      </c>
      <c r="E1023" s="9">
        <v>0</v>
      </c>
      <c r="F1023" s="39">
        <v>0.63</v>
      </c>
      <c r="G1023" s="9">
        <f>F1023-E1023</f>
        <v>0.63</v>
      </c>
      <c r="H1023" s="27"/>
      <c r="I1023" s="3" t="s">
        <v>22</v>
      </c>
      <c r="J1023" s="27"/>
      <c r="K1023" s="27"/>
      <c r="L1023" s="27"/>
      <c r="M1023" s="27"/>
      <c r="N1023" s="27"/>
      <c r="O1023" s="27"/>
      <c r="P1023" s="27"/>
      <c r="Q1023" s="27"/>
      <c r="R1023" s="27"/>
      <c r="S1023" s="36">
        <v>56880070126</v>
      </c>
      <c r="T1023" s="182" t="s">
        <v>2089</v>
      </c>
      <c r="U1023" s="182">
        <v>2026</v>
      </c>
    </row>
    <row r="1024" spans="2:21" ht="22.5">
      <c r="B1024" s="6" t="s">
        <v>2166</v>
      </c>
      <c r="C1024" s="7" t="s">
        <v>2167</v>
      </c>
      <c r="D1024" s="137" t="s">
        <v>2168</v>
      </c>
      <c r="E1024" s="9">
        <v>0</v>
      </c>
      <c r="F1024" s="39">
        <v>0.15</v>
      </c>
      <c r="G1024" s="9">
        <f>F1024-E1024</f>
        <v>0.15</v>
      </c>
      <c r="H1024" s="27"/>
      <c r="I1024" s="3" t="s">
        <v>22</v>
      </c>
      <c r="J1024" s="27"/>
      <c r="K1024" s="27"/>
      <c r="L1024" s="27"/>
      <c r="M1024" s="27"/>
      <c r="N1024" s="27"/>
      <c r="O1024" s="27"/>
      <c r="P1024" s="27"/>
      <c r="Q1024" s="27"/>
      <c r="R1024" s="27"/>
      <c r="S1024" s="36">
        <v>56880040319</v>
      </c>
      <c r="T1024" s="182" t="s">
        <v>2089</v>
      </c>
      <c r="U1024" s="182">
        <v>2026</v>
      </c>
    </row>
    <row r="1025" spans="1:21" ht="22.5">
      <c r="B1025" s="6" t="s">
        <v>2169</v>
      </c>
      <c r="C1025" s="16" t="s">
        <v>2170</v>
      </c>
      <c r="D1025" s="156" t="s">
        <v>2171</v>
      </c>
      <c r="E1025" s="13">
        <v>0</v>
      </c>
      <c r="F1025" s="13">
        <v>0.37</v>
      </c>
      <c r="G1025" s="13">
        <f>F1025-E1025</f>
        <v>0.37</v>
      </c>
      <c r="H1025" s="27"/>
      <c r="I1025" s="3" t="s">
        <v>22</v>
      </c>
      <c r="J1025" s="27"/>
      <c r="K1025" s="27"/>
      <c r="L1025" s="27"/>
      <c r="M1025" s="27"/>
      <c r="N1025" s="27"/>
      <c r="O1025" s="27"/>
      <c r="P1025" s="27"/>
      <c r="Q1025" s="27"/>
      <c r="R1025" s="27"/>
      <c r="S1025" s="36">
        <v>56880040322</v>
      </c>
      <c r="T1025" s="182" t="s">
        <v>2089</v>
      </c>
      <c r="U1025" s="182">
        <v>2026</v>
      </c>
    </row>
    <row r="1026" spans="1:21" ht="33.75">
      <c r="B1026" s="6" t="s">
        <v>2172</v>
      </c>
      <c r="C1026" s="16" t="s">
        <v>2173</v>
      </c>
      <c r="D1026" s="137" t="s">
        <v>2174</v>
      </c>
      <c r="E1026" s="13">
        <v>0</v>
      </c>
      <c r="F1026" s="13">
        <v>0.53</v>
      </c>
      <c r="G1026" s="13">
        <f t="shared" ref="G1026:G1032" si="62">F1026-E1026</f>
        <v>0.53</v>
      </c>
      <c r="H1026" s="27"/>
      <c r="I1026" s="3" t="s">
        <v>22</v>
      </c>
      <c r="J1026" s="27"/>
      <c r="K1026" s="27"/>
      <c r="L1026" s="27"/>
      <c r="M1026" s="27"/>
      <c r="N1026" s="27"/>
      <c r="O1026" s="27"/>
      <c r="P1026" s="27"/>
      <c r="Q1026" s="27"/>
      <c r="R1026" s="27"/>
      <c r="S1026" s="33" t="s">
        <v>2193</v>
      </c>
      <c r="T1026" s="182" t="s">
        <v>2089</v>
      </c>
      <c r="U1026" s="182">
        <v>2026</v>
      </c>
    </row>
    <row r="1027" spans="1:21" ht="45">
      <c r="B1027" s="6" t="s">
        <v>2175</v>
      </c>
      <c r="C1027" s="16" t="s">
        <v>2176</v>
      </c>
      <c r="D1027" s="137" t="s">
        <v>2177</v>
      </c>
      <c r="E1027" s="13">
        <v>0</v>
      </c>
      <c r="F1027" s="13">
        <v>1.02</v>
      </c>
      <c r="G1027" s="13">
        <f t="shared" si="62"/>
        <v>1.02</v>
      </c>
      <c r="H1027" s="27"/>
      <c r="I1027" s="3" t="s">
        <v>22</v>
      </c>
      <c r="J1027" s="27"/>
      <c r="K1027" s="27"/>
      <c r="L1027" s="27"/>
      <c r="M1027" s="27"/>
      <c r="N1027" s="27"/>
      <c r="O1027" s="27"/>
      <c r="P1027" s="27"/>
      <c r="Q1027" s="27"/>
      <c r="R1027" s="27"/>
      <c r="S1027" s="33" t="s">
        <v>2194</v>
      </c>
      <c r="T1027" s="182" t="s">
        <v>2089</v>
      </c>
      <c r="U1027" s="182">
        <v>2026</v>
      </c>
    </row>
    <row r="1028" spans="1:21" ht="22.5">
      <c r="B1028" s="6" t="s">
        <v>2178</v>
      </c>
      <c r="C1028" s="16" t="s">
        <v>2179</v>
      </c>
      <c r="D1028" s="137" t="s">
        <v>2180</v>
      </c>
      <c r="E1028" s="13">
        <v>0</v>
      </c>
      <c r="F1028" s="13">
        <v>0.66</v>
      </c>
      <c r="G1028" s="13">
        <f>F1028-E1028</f>
        <v>0.66</v>
      </c>
      <c r="H1028" s="27"/>
      <c r="I1028" s="3" t="s">
        <v>22</v>
      </c>
      <c r="J1028" s="27"/>
      <c r="K1028" s="27"/>
      <c r="L1028" s="27"/>
      <c r="M1028" s="27"/>
      <c r="N1028" s="27"/>
      <c r="O1028" s="27"/>
      <c r="P1028" s="27"/>
      <c r="Q1028" s="27"/>
      <c r="R1028" s="27"/>
      <c r="S1028" s="36">
        <v>56880040016</v>
      </c>
      <c r="T1028" s="182" t="s">
        <v>2089</v>
      </c>
      <c r="U1028" s="182">
        <v>2026</v>
      </c>
    </row>
    <row r="1029" spans="1:21" ht="45">
      <c r="B1029" s="6" t="s">
        <v>2181</v>
      </c>
      <c r="C1029" s="16" t="s">
        <v>2182</v>
      </c>
      <c r="D1029" s="137" t="s">
        <v>2183</v>
      </c>
      <c r="E1029" s="13">
        <v>0</v>
      </c>
      <c r="F1029" s="13">
        <v>0.5</v>
      </c>
      <c r="G1029" s="13">
        <f t="shared" si="62"/>
        <v>0.5</v>
      </c>
      <c r="H1029" s="27"/>
      <c r="I1029" s="3" t="s">
        <v>22</v>
      </c>
      <c r="J1029" s="27"/>
      <c r="K1029" s="27"/>
      <c r="L1029" s="27"/>
      <c r="M1029" s="27"/>
      <c r="N1029" s="27"/>
      <c r="O1029" s="27"/>
      <c r="P1029" s="27"/>
      <c r="Q1029" s="27"/>
      <c r="R1029" s="27"/>
      <c r="S1029" s="33" t="s">
        <v>2195</v>
      </c>
      <c r="T1029" s="182" t="s">
        <v>2089</v>
      </c>
      <c r="U1029" s="182">
        <v>2026</v>
      </c>
    </row>
    <row r="1030" spans="1:21" ht="45">
      <c r="B1030" s="6" t="s">
        <v>2184</v>
      </c>
      <c r="C1030" s="16" t="s">
        <v>2185</v>
      </c>
      <c r="D1030" s="137" t="s">
        <v>2186</v>
      </c>
      <c r="E1030" s="13">
        <v>0</v>
      </c>
      <c r="F1030" s="13">
        <v>0.7</v>
      </c>
      <c r="G1030" s="13">
        <f t="shared" si="62"/>
        <v>0.7</v>
      </c>
      <c r="H1030" s="27"/>
      <c r="I1030" s="3" t="s">
        <v>22</v>
      </c>
      <c r="J1030" s="27"/>
      <c r="K1030" s="27"/>
      <c r="L1030" s="27"/>
      <c r="M1030" s="27"/>
      <c r="N1030" s="27"/>
      <c r="O1030" s="27"/>
      <c r="P1030" s="27"/>
      <c r="Q1030" s="27"/>
      <c r="R1030" s="27"/>
      <c r="S1030" s="33" t="s">
        <v>2196</v>
      </c>
      <c r="T1030" s="182" t="s">
        <v>2089</v>
      </c>
      <c r="U1030" s="182">
        <v>2026</v>
      </c>
    </row>
    <row r="1031" spans="1:21" ht="33.75">
      <c r="B1031" s="6" t="s">
        <v>2187</v>
      </c>
      <c r="C1031" s="16" t="s">
        <v>2188</v>
      </c>
      <c r="D1031" s="137" t="s">
        <v>2189</v>
      </c>
      <c r="E1031" s="13">
        <v>0</v>
      </c>
      <c r="F1031" s="13">
        <v>0.18</v>
      </c>
      <c r="G1031" s="13">
        <f t="shared" si="62"/>
        <v>0.18</v>
      </c>
      <c r="H1031" s="27"/>
      <c r="I1031" s="3" t="s">
        <v>22</v>
      </c>
      <c r="J1031" s="27"/>
      <c r="K1031" s="27"/>
      <c r="L1031" s="27"/>
      <c r="M1031" s="27"/>
      <c r="N1031" s="27"/>
      <c r="O1031" s="27"/>
      <c r="P1031" s="27"/>
      <c r="Q1031" s="27"/>
      <c r="R1031" s="27"/>
      <c r="S1031" s="33" t="s">
        <v>2197</v>
      </c>
      <c r="T1031" s="182" t="s">
        <v>2089</v>
      </c>
      <c r="U1031" s="182">
        <v>2026</v>
      </c>
    </row>
    <row r="1032" spans="1:21" ht="45">
      <c r="B1032" s="6" t="s">
        <v>2190</v>
      </c>
      <c r="C1032" s="7" t="s">
        <v>2191</v>
      </c>
      <c r="D1032" s="137" t="s">
        <v>2192</v>
      </c>
      <c r="E1032" s="13">
        <v>0</v>
      </c>
      <c r="F1032" s="13">
        <v>0.24</v>
      </c>
      <c r="G1032" s="13">
        <f t="shared" si="62"/>
        <v>0.24</v>
      </c>
      <c r="H1032" s="27"/>
      <c r="I1032" s="3" t="s">
        <v>22</v>
      </c>
      <c r="J1032" s="27"/>
      <c r="K1032" s="27"/>
      <c r="L1032" s="27"/>
      <c r="M1032" s="27"/>
      <c r="N1032" s="27"/>
      <c r="O1032" s="27"/>
      <c r="P1032" s="27"/>
      <c r="Q1032" s="27"/>
      <c r="R1032" s="27"/>
      <c r="S1032" s="33" t="s">
        <v>2198</v>
      </c>
      <c r="T1032" s="182" t="s">
        <v>2089</v>
      </c>
      <c r="U1032" s="182">
        <v>2026</v>
      </c>
    </row>
    <row r="1033" spans="1:21" ht="22.5">
      <c r="B1033" s="16" t="s">
        <v>2199</v>
      </c>
      <c r="C1033" s="92"/>
      <c r="D1033" s="190" t="s">
        <v>2200</v>
      </c>
      <c r="E1033" s="189">
        <v>0</v>
      </c>
      <c r="F1033" s="183">
        <v>0.21199999999999999</v>
      </c>
      <c r="G1033" s="183">
        <f>F1033-E1033</f>
        <v>0.21199999999999999</v>
      </c>
      <c r="H1033" s="185">
        <v>1272</v>
      </c>
      <c r="I1033" s="184" t="s">
        <v>22</v>
      </c>
      <c r="J1033" s="185"/>
      <c r="K1033" s="185"/>
      <c r="L1033" s="186"/>
      <c r="M1033" s="187"/>
      <c r="N1033" s="187"/>
      <c r="O1033" s="188"/>
      <c r="P1033" s="187"/>
      <c r="Q1033" s="27"/>
      <c r="R1033" s="27"/>
      <c r="S1033" s="486">
        <v>56880040228</v>
      </c>
      <c r="T1033" s="464" t="s">
        <v>2210</v>
      </c>
      <c r="U1033" s="182">
        <v>2026</v>
      </c>
    </row>
    <row r="1034" spans="1:21" ht="22.5">
      <c r="B1034" s="16" t="s">
        <v>2201</v>
      </c>
      <c r="C1034" s="92"/>
      <c r="D1034" s="190" t="s">
        <v>2202</v>
      </c>
      <c r="E1034" s="189">
        <v>0</v>
      </c>
      <c r="F1034" s="183">
        <v>0.125</v>
      </c>
      <c r="G1034" s="183">
        <f>F1034-E1034</f>
        <v>0.125</v>
      </c>
      <c r="H1034" s="185">
        <v>500</v>
      </c>
      <c r="I1034" s="184" t="s">
        <v>22</v>
      </c>
      <c r="J1034" s="185"/>
      <c r="K1034" s="185"/>
      <c r="L1034" s="186"/>
      <c r="M1034" s="187"/>
      <c r="N1034" s="187"/>
      <c r="O1034" s="188"/>
      <c r="P1034" s="187"/>
      <c r="Q1034" s="27"/>
      <c r="R1034" s="27"/>
      <c r="S1034" s="486">
        <v>56880040238</v>
      </c>
      <c r="T1034" s="464" t="s">
        <v>2210</v>
      </c>
      <c r="U1034" s="182">
        <v>2026</v>
      </c>
    </row>
    <row r="1035" spans="1:21" ht="22.5">
      <c r="B1035" s="16" t="s">
        <v>2203</v>
      </c>
      <c r="C1035" s="92"/>
      <c r="D1035" s="190" t="s">
        <v>2204</v>
      </c>
      <c r="E1035" s="189">
        <v>0</v>
      </c>
      <c r="F1035" s="183">
        <v>0.6</v>
      </c>
      <c r="G1035" s="183">
        <f>F1035-E1035</f>
        <v>0.6</v>
      </c>
      <c r="H1035" s="185">
        <v>2400</v>
      </c>
      <c r="I1035" s="184" t="s">
        <v>22</v>
      </c>
      <c r="J1035" s="185"/>
      <c r="K1035" s="185"/>
      <c r="L1035" s="184"/>
      <c r="M1035" s="185"/>
      <c r="N1035" s="185"/>
      <c r="O1035" s="188"/>
      <c r="P1035" s="185"/>
      <c r="Q1035" s="27"/>
      <c r="R1035" s="27"/>
      <c r="S1035" s="486">
        <v>56880040341</v>
      </c>
      <c r="T1035" s="464" t="s">
        <v>2210</v>
      </c>
      <c r="U1035" s="182">
        <v>2026</v>
      </c>
    </row>
    <row r="1036" spans="1:21" ht="22.5">
      <c r="B1036" s="16" t="s">
        <v>2206</v>
      </c>
      <c r="C1036" s="93"/>
      <c r="D1036" s="191" t="s">
        <v>2207</v>
      </c>
      <c r="E1036" s="189">
        <v>0</v>
      </c>
      <c r="F1036" s="183">
        <v>0.42699999999999999</v>
      </c>
      <c r="G1036" s="183">
        <f>F1036-E1036</f>
        <v>0.42699999999999999</v>
      </c>
      <c r="H1036" s="185">
        <v>2562</v>
      </c>
      <c r="I1036" s="184" t="s">
        <v>32</v>
      </c>
      <c r="J1036" s="185" t="s">
        <v>3581</v>
      </c>
      <c r="K1036" s="185">
        <v>0.158</v>
      </c>
      <c r="L1036" s="184" t="s">
        <v>2205</v>
      </c>
      <c r="M1036" s="185">
        <v>18</v>
      </c>
      <c r="N1036" s="185">
        <v>126</v>
      </c>
      <c r="O1036" s="188"/>
      <c r="P1036" s="185" t="s">
        <v>253</v>
      </c>
      <c r="Q1036" s="27"/>
      <c r="R1036" s="27"/>
      <c r="S1036" s="486">
        <v>56880040132</v>
      </c>
      <c r="T1036" s="464" t="s">
        <v>2210</v>
      </c>
      <c r="U1036" s="182">
        <v>2026</v>
      </c>
    </row>
    <row r="1037" spans="1:21" ht="22.5">
      <c r="B1037" s="16" t="s">
        <v>2208</v>
      </c>
      <c r="C1037" s="92"/>
      <c r="D1037" s="190" t="s">
        <v>933</v>
      </c>
      <c r="E1037" s="189">
        <v>0</v>
      </c>
      <c r="F1037" s="183">
        <v>0.47</v>
      </c>
      <c r="G1037" s="183">
        <f>F1037-E1037</f>
        <v>0.47</v>
      </c>
      <c r="H1037" s="185">
        <v>1880</v>
      </c>
      <c r="I1037" s="184" t="s">
        <v>22</v>
      </c>
      <c r="J1037" s="27"/>
      <c r="K1037" s="27"/>
      <c r="L1037" s="27"/>
      <c r="M1037" s="27"/>
      <c r="N1037" s="27"/>
      <c r="O1037" s="27"/>
      <c r="P1037" s="27"/>
      <c r="Q1037" s="27"/>
      <c r="R1037" s="27"/>
      <c r="S1037" s="486">
        <v>56880060160</v>
      </c>
      <c r="T1037" s="464" t="s">
        <v>2209</v>
      </c>
      <c r="U1037" s="182">
        <v>2026</v>
      </c>
    </row>
    <row r="1039" spans="1:21">
      <c r="A1039" s="61"/>
      <c r="B1039" s="748" t="s">
        <v>3574</v>
      </c>
      <c r="C1039" s="746"/>
      <c r="D1039" s="746"/>
      <c r="E1039" s="746"/>
      <c r="F1039" s="746"/>
      <c r="G1039" s="59">
        <f>SUM(G997:G1037)</f>
        <v>38.594000000000001</v>
      </c>
      <c r="L1039" s="63" t="s">
        <v>141</v>
      </c>
      <c r="M1039" s="64">
        <f>SUM(M997:M1037)</f>
        <v>18</v>
      </c>
      <c r="N1039" s="64">
        <f>SUM(N997:N1037)</f>
        <v>126</v>
      </c>
      <c r="P1039" s="63" t="s">
        <v>142</v>
      </c>
      <c r="Q1039" s="64">
        <f>SUM(Q997:Q1037)</f>
        <v>0</v>
      </c>
      <c r="R1039" s="64">
        <f>SUM(R997:R1037)</f>
        <v>0</v>
      </c>
    </row>
    <row r="1040" spans="1:21">
      <c r="A1040" s="62"/>
      <c r="B1040" s="745" t="s">
        <v>138</v>
      </c>
      <c r="C1040" s="746"/>
      <c r="D1040" s="746"/>
      <c r="E1040" s="746"/>
      <c r="F1040" s="746"/>
      <c r="G1040" s="60">
        <f>SUMIF(I997:I1037,"melnais",G997:G1037)</f>
        <v>0.69700000000000006</v>
      </c>
    </row>
    <row r="1041" spans="1:21">
      <c r="A1041" s="62"/>
      <c r="B1041" s="745" t="s">
        <v>139</v>
      </c>
      <c r="C1041" s="746"/>
      <c r="D1041" s="746"/>
      <c r="E1041" s="746"/>
      <c r="F1041" s="746"/>
      <c r="G1041" s="60">
        <f>SUMIF(I997:I1037,"grants (šķembas)",G997:G1037)</f>
        <v>37.897000000000006</v>
      </c>
    </row>
    <row r="1042" spans="1:21">
      <c r="A1042" s="62"/>
      <c r="B1042" s="745" t="s">
        <v>140</v>
      </c>
      <c r="C1042" s="746"/>
      <c r="D1042" s="746"/>
      <c r="E1042" s="746"/>
      <c r="F1042" s="746"/>
      <c r="G1042" s="60">
        <f>SUMIF(I997:I1037,"bruģis",G997:G1037)</f>
        <v>0</v>
      </c>
    </row>
    <row r="1043" spans="1:21">
      <c r="A1043" s="62"/>
      <c r="B1043" s="745" t="s">
        <v>42</v>
      </c>
      <c r="C1043" s="746"/>
      <c r="D1043" s="746"/>
      <c r="E1043" s="746"/>
      <c r="F1043" s="746"/>
      <c r="G1043" s="60">
        <f>SUMIF(I997:I1037,"bez seguma",G997:G1037)</f>
        <v>0</v>
      </c>
    </row>
    <row r="1045" spans="1:21">
      <c r="B1045" s="72" t="s">
        <v>2224</v>
      </c>
    </row>
    <row r="1046" spans="1:21" ht="15" customHeight="1">
      <c r="B1046" s="693" t="s">
        <v>0</v>
      </c>
      <c r="C1046" s="693" t="s">
        <v>1</v>
      </c>
      <c r="D1046" s="693"/>
      <c r="E1046" s="747" t="s">
        <v>2</v>
      </c>
      <c r="F1046" s="747"/>
      <c r="G1046" s="747"/>
      <c r="H1046" s="747"/>
      <c r="I1046" s="747"/>
      <c r="J1046" s="747"/>
      <c r="K1046" s="747"/>
      <c r="L1046" s="747"/>
      <c r="M1046" s="747"/>
      <c r="N1046" s="747"/>
      <c r="O1046" s="747"/>
      <c r="P1046" s="747"/>
      <c r="Q1046" s="747"/>
      <c r="R1046" s="747"/>
      <c r="S1046" s="693" t="s">
        <v>3</v>
      </c>
      <c r="T1046" s="685" t="s">
        <v>124</v>
      </c>
      <c r="U1046" s="693" t="s">
        <v>3562</v>
      </c>
    </row>
    <row r="1047" spans="1:21">
      <c r="B1047" s="693"/>
      <c r="C1047" s="693"/>
      <c r="D1047" s="693"/>
      <c r="E1047" s="693" t="s">
        <v>4</v>
      </c>
      <c r="F1047" s="693"/>
      <c r="G1047" s="693"/>
      <c r="H1047" s="693"/>
      <c r="I1047" s="693"/>
      <c r="J1047" s="693" t="s">
        <v>5</v>
      </c>
      <c r="K1047" s="693"/>
      <c r="L1047" s="693"/>
      <c r="M1047" s="693"/>
      <c r="N1047" s="693"/>
      <c r="O1047" s="693"/>
      <c r="P1047" s="693"/>
      <c r="Q1047" s="693" t="s">
        <v>55</v>
      </c>
      <c r="R1047" s="703"/>
      <c r="S1047" s="703"/>
      <c r="T1047" s="697"/>
      <c r="U1047" s="694"/>
    </row>
    <row r="1048" spans="1:21">
      <c r="B1048" s="693"/>
      <c r="C1048" s="693"/>
      <c r="D1048" s="693"/>
      <c r="E1048" s="693" t="s">
        <v>6</v>
      </c>
      <c r="F1048" s="693"/>
      <c r="G1048" s="693" t="s">
        <v>7</v>
      </c>
      <c r="H1048" s="693" t="s">
        <v>12</v>
      </c>
      <c r="I1048" s="693" t="s">
        <v>8</v>
      </c>
      <c r="J1048" s="693" t="s">
        <v>9</v>
      </c>
      <c r="K1048" s="693" t="s">
        <v>10</v>
      </c>
      <c r="L1048" s="693"/>
      <c r="M1048" s="693" t="s">
        <v>11</v>
      </c>
      <c r="N1048" s="693" t="s">
        <v>12</v>
      </c>
      <c r="O1048" s="693" t="s">
        <v>13</v>
      </c>
      <c r="P1048" s="755" t="s">
        <v>14</v>
      </c>
      <c r="Q1048" s="693" t="s">
        <v>56</v>
      </c>
      <c r="R1048" s="693" t="s">
        <v>11</v>
      </c>
      <c r="S1048" s="693" t="s">
        <v>57</v>
      </c>
      <c r="T1048" s="697"/>
      <c r="U1048" s="694"/>
    </row>
    <row r="1049" spans="1:21" ht="58.5" customHeight="1">
      <c r="B1049" s="693"/>
      <c r="C1049" s="693"/>
      <c r="D1049" s="693"/>
      <c r="E1049" s="3" t="s">
        <v>15</v>
      </c>
      <c r="F1049" s="3" t="s">
        <v>16</v>
      </c>
      <c r="G1049" s="693"/>
      <c r="H1049" s="693"/>
      <c r="I1049" s="693"/>
      <c r="J1049" s="693"/>
      <c r="K1049" s="3" t="s">
        <v>17</v>
      </c>
      <c r="L1049" s="3" t="s">
        <v>18</v>
      </c>
      <c r="M1049" s="693"/>
      <c r="N1049" s="693"/>
      <c r="O1049" s="693"/>
      <c r="P1049" s="755"/>
      <c r="Q1049" s="703"/>
      <c r="R1049" s="703"/>
      <c r="S1049" s="693"/>
      <c r="T1049" s="680"/>
      <c r="U1049" s="694"/>
    </row>
    <row r="1050" spans="1:21">
      <c r="B1050" s="5">
        <v>1</v>
      </c>
      <c r="C1050" s="742">
        <v>2</v>
      </c>
      <c r="D1050" s="742"/>
      <c r="E1050" s="5">
        <v>3</v>
      </c>
      <c r="F1050" s="5">
        <v>4</v>
      </c>
      <c r="G1050" s="5">
        <v>5</v>
      </c>
      <c r="H1050" s="5">
        <v>6</v>
      </c>
      <c r="I1050" s="5">
        <v>7</v>
      </c>
      <c r="J1050" s="5">
        <v>8</v>
      </c>
      <c r="K1050" s="5">
        <v>9</v>
      </c>
      <c r="L1050" s="5">
        <v>10</v>
      </c>
      <c r="M1050" s="5">
        <v>11</v>
      </c>
      <c r="N1050" s="5">
        <v>12</v>
      </c>
      <c r="O1050" s="5">
        <v>13</v>
      </c>
      <c r="P1050" s="5">
        <v>14</v>
      </c>
      <c r="Q1050" s="5">
        <v>15</v>
      </c>
      <c r="R1050" s="5">
        <v>16</v>
      </c>
      <c r="S1050" s="5">
        <v>17</v>
      </c>
      <c r="T1050" s="5">
        <v>18</v>
      </c>
      <c r="U1050" s="5">
        <v>19</v>
      </c>
    </row>
    <row r="1051" spans="1:21" ht="22.5">
      <c r="B1051" s="2" t="s">
        <v>2225</v>
      </c>
      <c r="C1051" s="7" t="s">
        <v>2226</v>
      </c>
      <c r="D1051" s="8" t="s">
        <v>2227</v>
      </c>
      <c r="E1051" s="9">
        <v>0</v>
      </c>
      <c r="F1051" s="9">
        <v>6.25</v>
      </c>
      <c r="G1051" s="9">
        <f t="shared" ref="G1051:G1065" si="63">F1051-E1051</f>
        <v>6.25</v>
      </c>
      <c r="H1051" s="27"/>
      <c r="I1051" s="3" t="s">
        <v>22</v>
      </c>
      <c r="J1051" s="27"/>
      <c r="K1051" s="27"/>
      <c r="L1051" s="27"/>
      <c r="M1051" s="27"/>
      <c r="N1051" s="27"/>
      <c r="O1051" s="27"/>
      <c r="P1051" s="27"/>
      <c r="Q1051" s="27"/>
      <c r="R1051" s="27"/>
      <c r="S1051" s="52">
        <v>56250010137</v>
      </c>
      <c r="T1051" s="464" t="s">
        <v>2224</v>
      </c>
      <c r="U1051" s="464">
        <v>2026</v>
      </c>
    </row>
    <row r="1052" spans="1:21" ht="22.5">
      <c r="B1052" s="6" t="s">
        <v>2228</v>
      </c>
      <c r="C1052" s="7" t="s">
        <v>2229</v>
      </c>
      <c r="D1052" s="8" t="s">
        <v>2230</v>
      </c>
      <c r="E1052" s="9">
        <v>0</v>
      </c>
      <c r="F1052" s="9">
        <v>1.42</v>
      </c>
      <c r="G1052" s="9">
        <f t="shared" si="63"/>
        <v>1.42</v>
      </c>
      <c r="H1052" s="27"/>
      <c r="I1052" s="3" t="s">
        <v>22</v>
      </c>
      <c r="J1052" s="27"/>
      <c r="K1052" s="27"/>
      <c r="L1052" s="27"/>
      <c r="M1052" s="27"/>
      <c r="N1052" s="27"/>
      <c r="O1052" s="27"/>
      <c r="P1052" s="27"/>
      <c r="Q1052" s="27"/>
      <c r="R1052" s="27"/>
      <c r="S1052" s="52">
        <v>56250010134</v>
      </c>
      <c r="T1052" s="464" t="s">
        <v>2224</v>
      </c>
      <c r="U1052" s="464">
        <v>2026</v>
      </c>
    </row>
    <row r="1053" spans="1:21" ht="22.5">
      <c r="B1053" s="2" t="s">
        <v>2231</v>
      </c>
      <c r="C1053" s="7" t="s">
        <v>2232</v>
      </c>
      <c r="D1053" s="8" t="s">
        <v>2233</v>
      </c>
      <c r="E1053" s="9">
        <v>0</v>
      </c>
      <c r="F1053" s="9">
        <v>5.89</v>
      </c>
      <c r="G1053" s="9">
        <f t="shared" si="63"/>
        <v>5.89</v>
      </c>
      <c r="H1053" s="27"/>
      <c r="I1053" s="3" t="s">
        <v>22</v>
      </c>
      <c r="J1053" s="27"/>
      <c r="K1053" s="27"/>
      <c r="L1053" s="27"/>
      <c r="M1053" s="27"/>
      <c r="N1053" s="27"/>
      <c r="O1053" s="27"/>
      <c r="P1053" s="27"/>
      <c r="Q1053" s="27"/>
      <c r="R1053" s="27"/>
      <c r="S1053" s="52">
        <v>56250050123</v>
      </c>
      <c r="T1053" s="464" t="s">
        <v>2224</v>
      </c>
      <c r="U1053" s="464">
        <v>2026</v>
      </c>
    </row>
    <row r="1054" spans="1:21" ht="22.5">
      <c r="B1054" s="6" t="s">
        <v>2234</v>
      </c>
      <c r="C1054" s="7" t="s">
        <v>2235</v>
      </c>
      <c r="D1054" s="8" t="s">
        <v>2236</v>
      </c>
      <c r="E1054" s="9">
        <v>0</v>
      </c>
      <c r="F1054" s="9">
        <v>2.36</v>
      </c>
      <c r="G1054" s="9">
        <f t="shared" si="63"/>
        <v>2.36</v>
      </c>
      <c r="H1054" s="27"/>
      <c r="I1054" s="3" t="s">
        <v>22</v>
      </c>
      <c r="J1054" s="27"/>
      <c r="K1054" s="27"/>
      <c r="L1054" s="27"/>
      <c r="M1054" s="27"/>
      <c r="N1054" s="27"/>
      <c r="O1054" s="27"/>
      <c r="P1054" s="27"/>
      <c r="Q1054" s="27"/>
      <c r="R1054" s="27"/>
      <c r="S1054" s="52">
        <v>56250010136</v>
      </c>
      <c r="T1054" s="464" t="s">
        <v>2224</v>
      </c>
      <c r="U1054" s="464">
        <v>2026</v>
      </c>
    </row>
    <row r="1055" spans="1:21" ht="22.5">
      <c r="B1055" s="2" t="s">
        <v>2237</v>
      </c>
      <c r="C1055" s="7" t="s">
        <v>2238</v>
      </c>
      <c r="D1055" s="8" t="s">
        <v>2239</v>
      </c>
      <c r="E1055" s="9">
        <v>0</v>
      </c>
      <c r="F1055" s="9">
        <v>2.8</v>
      </c>
      <c r="G1055" s="9">
        <f t="shared" si="63"/>
        <v>2.8</v>
      </c>
      <c r="H1055" s="27"/>
      <c r="I1055" s="3" t="s">
        <v>22</v>
      </c>
      <c r="J1055" s="27"/>
      <c r="K1055" s="27"/>
      <c r="L1055" s="27"/>
      <c r="M1055" s="27"/>
      <c r="N1055" s="27"/>
      <c r="O1055" s="27"/>
      <c r="P1055" s="27"/>
      <c r="Q1055" s="27"/>
      <c r="R1055" s="27"/>
      <c r="S1055" s="52">
        <v>56250010138</v>
      </c>
      <c r="T1055" s="464" t="s">
        <v>2224</v>
      </c>
      <c r="U1055" s="464">
        <v>2026</v>
      </c>
    </row>
    <row r="1056" spans="1:21" ht="22.5">
      <c r="B1056" s="6" t="s">
        <v>2240</v>
      </c>
      <c r="C1056" s="16" t="s">
        <v>2241</v>
      </c>
      <c r="D1056" s="17" t="s">
        <v>2242</v>
      </c>
      <c r="E1056" s="13">
        <v>0</v>
      </c>
      <c r="F1056" s="13">
        <v>2.95</v>
      </c>
      <c r="G1056" s="13">
        <f t="shared" si="63"/>
        <v>2.95</v>
      </c>
      <c r="H1056" s="27"/>
      <c r="I1056" s="3" t="s">
        <v>22</v>
      </c>
      <c r="J1056" s="27"/>
      <c r="K1056" s="27"/>
      <c r="L1056" s="27"/>
      <c r="M1056" s="27"/>
      <c r="N1056" s="27"/>
      <c r="O1056" s="27"/>
      <c r="P1056" s="27"/>
      <c r="Q1056" s="27"/>
      <c r="R1056" s="27"/>
      <c r="S1056" s="52">
        <v>56250050145</v>
      </c>
      <c r="T1056" s="464" t="s">
        <v>2224</v>
      </c>
      <c r="U1056" s="464">
        <v>2026</v>
      </c>
    </row>
    <row r="1057" spans="2:21" ht="22.5">
      <c r="B1057" s="6" t="s">
        <v>2243</v>
      </c>
      <c r="C1057" s="16" t="s">
        <v>2244</v>
      </c>
      <c r="D1057" s="17" t="s">
        <v>2245</v>
      </c>
      <c r="E1057" s="13">
        <v>0</v>
      </c>
      <c r="F1057" s="13">
        <v>1.45</v>
      </c>
      <c r="G1057" s="13">
        <f t="shared" si="63"/>
        <v>1.45</v>
      </c>
      <c r="H1057" s="27"/>
      <c r="I1057" s="3" t="s">
        <v>22</v>
      </c>
      <c r="J1057" s="27"/>
      <c r="K1057" s="27"/>
      <c r="L1057" s="27"/>
      <c r="M1057" s="27"/>
      <c r="N1057" s="27"/>
      <c r="O1057" s="27"/>
      <c r="P1057" s="27"/>
      <c r="Q1057" s="27"/>
      <c r="R1057" s="27"/>
      <c r="S1057" s="52">
        <v>56250040285</v>
      </c>
      <c r="T1057" s="464" t="s">
        <v>2224</v>
      </c>
      <c r="U1057" s="464">
        <v>2026</v>
      </c>
    </row>
    <row r="1058" spans="2:21" ht="22.5">
      <c r="B1058" s="2" t="s">
        <v>2246</v>
      </c>
      <c r="C1058" s="7" t="s">
        <v>2247</v>
      </c>
      <c r="D1058" s="8" t="s">
        <v>2248</v>
      </c>
      <c r="E1058" s="9">
        <v>0</v>
      </c>
      <c r="F1058" s="9">
        <v>4.96</v>
      </c>
      <c r="G1058" s="9">
        <f t="shared" si="63"/>
        <v>4.96</v>
      </c>
      <c r="H1058" s="27"/>
      <c r="I1058" s="3" t="s">
        <v>22</v>
      </c>
      <c r="J1058" s="27"/>
      <c r="K1058" s="27"/>
      <c r="L1058" s="27"/>
      <c r="M1058" s="27"/>
      <c r="N1058" s="27"/>
      <c r="O1058" s="27"/>
      <c r="P1058" s="27"/>
      <c r="Q1058" s="27"/>
      <c r="R1058" s="27"/>
      <c r="S1058" s="52">
        <v>56250080108</v>
      </c>
      <c r="T1058" s="464" t="s">
        <v>2224</v>
      </c>
      <c r="U1058" s="464">
        <v>2026</v>
      </c>
    </row>
    <row r="1059" spans="2:21" ht="22.5">
      <c r="B1059" s="2" t="s">
        <v>2249</v>
      </c>
      <c r="C1059" s="7" t="s">
        <v>2250</v>
      </c>
      <c r="D1059" s="8" t="s">
        <v>2251</v>
      </c>
      <c r="E1059" s="9">
        <v>0</v>
      </c>
      <c r="F1059" s="9">
        <v>6.9</v>
      </c>
      <c r="G1059" s="9">
        <f t="shared" si="63"/>
        <v>6.9</v>
      </c>
      <c r="H1059" s="27"/>
      <c r="I1059" s="3" t="s">
        <v>22</v>
      </c>
      <c r="J1059" s="27"/>
      <c r="K1059" s="27"/>
      <c r="L1059" s="27"/>
      <c r="M1059" s="27"/>
      <c r="N1059" s="27"/>
      <c r="O1059" s="27"/>
      <c r="P1059" s="27"/>
      <c r="Q1059" s="27"/>
      <c r="R1059" s="27"/>
      <c r="S1059" s="52">
        <v>56250070243</v>
      </c>
      <c r="T1059" s="464" t="s">
        <v>2224</v>
      </c>
      <c r="U1059" s="464">
        <v>2026</v>
      </c>
    </row>
    <row r="1060" spans="2:21" ht="22.5">
      <c r="B1060" s="2" t="s">
        <v>2252</v>
      </c>
      <c r="C1060" s="7" t="s">
        <v>2253</v>
      </c>
      <c r="D1060" s="8" t="s">
        <v>2254</v>
      </c>
      <c r="E1060" s="9">
        <v>0</v>
      </c>
      <c r="F1060" s="9">
        <v>1.71</v>
      </c>
      <c r="G1060" s="9">
        <f t="shared" si="63"/>
        <v>1.71</v>
      </c>
      <c r="H1060" s="27"/>
      <c r="I1060" s="3" t="s">
        <v>22</v>
      </c>
      <c r="J1060" s="27"/>
      <c r="K1060" s="27"/>
      <c r="L1060" s="27"/>
      <c r="M1060" s="27"/>
      <c r="N1060" s="27"/>
      <c r="O1060" s="27"/>
      <c r="P1060" s="27"/>
      <c r="Q1060" s="27"/>
      <c r="R1060" s="27"/>
      <c r="S1060" s="52">
        <v>56250070165</v>
      </c>
      <c r="T1060" s="464" t="s">
        <v>2224</v>
      </c>
      <c r="U1060" s="464">
        <v>2026</v>
      </c>
    </row>
    <row r="1061" spans="2:21" ht="22.5">
      <c r="B1061" s="6" t="s">
        <v>2255</v>
      </c>
      <c r="C1061" s="16" t="s">
        <v>2256</v>
      </c>
      <c r="D1061" s="17" t="s">
        <v>2257</v>
      </c>
      <c r="E1061" s="13">
        <v>0</v>
      </c>
      <c r="F1061" s="13">
        <v>1.94</v>
      </c>
      <c r="G1061" s="13">
        <f t="shared" si="63"/>
        <v>1.94</v>
      </c>
      <c r="H1061" s="27"/>
      <c r="I1061" s="3" t="s">
        <v>22</v>
      </c>
      <c r="J1061" s="27"/>
      <c r="K1061" s="27"/>
      <c r="L1061" s="27"/>
      <c r="M1061" s="27"/>
      <c r="N1061" s="27"/>
      <c r="O1061" s="27"/>
      <c r="P1061" s="27"/>
      <c r="Q1061" s="27"/>
      <c r="R1061" s="27"/>
      <c r="S1061" s="52">
        <v>56250090073</v>
      </c>
      <c r="T1061" s="464" t="s">
        <v>2224</v>
      </c>
      <c r="U1061" s="464">
        <v>2026</v>
      </c>
    </row>
    <row r="1062" spans="2:21">
      <c r="B1062" s="6" t="s">
        <v>2258</v>
      </c>
      <c r="C1062" s="16" t="s">
        <v>2259</v>
      </c>
      <c r="D1062" s="17" t="s">
        <v>2260</v>
      </c>
      <c r="E1062" s="13">
        <v>0</v>
      </c>
      <c r="F1062" s="13">
        <v>0.12</v>
      </c>
      <c r="G1062" s="13">
        <f t="shared" si="63"/>
        <v>0.12</v>
      </c>
      <c r="H1062" s="27"/>
      <c r="I1062" s="6" t="s">
        <v>32</v>
      </c>
      <c r="J1062" s="27"/>
      <c r="K1062" s="27"/>
      <c r="L1062" s="27"/>
      <c r="M1062" s="27"/>
      <c r="N1062" s="27"/>
      <c r="O1062" s="27"/>
      <c r="P1062" s="27"/>
      <c r="Q1062" s="27"/>
      <c r="R1062" s="27"/>
      <c r="S1062" s="52">
        <v>56250090060</v>
      </c>
      <c r="T1062" s="464" t="s">
        <v>2224</v>
      </c>
      <c r="U1062" s="464">
        <v>2026</v>
      </c>
    </row>
    <row r="1063" spans="2:21" ht="22.5">
      <c r="B1063" s="2" t="s">
        <v>2261</v>
      </c>
      <c r="C1063" s="7" t="s">
        <v>2262</v>
      </c>
      <c r="D1063" s="8" t="s">
        <v>2263</v>
      </c>
      <c r="E1063" s="9">
        <v>0</v>
      </c>
      <c r="F1063" s="9">
        <v>0.28999999999999998</v>
      </c>
      <c r="G1063" s="9">
        <f t="shared" si="63"/>
        <v>0.28999999999999998</v>
      </c>
      <c r="H1063" s="27"/>
      <c r="I1063" s="3" t="s">
        <v>22</v>
      </c>
      <c r="J1063" s="27"/>
      <c r="K1063" s="27"/>
      <c r="L1063" s="27"/>
      <c r="M1063" s="27"/>
      <c r="N1063" s="27"/>
      <c r="O1063" s="27"/>
      <c r="P1063" s="27"/>
      <c r="Q1063" s="27"/>
      <c r="R1063" s="27"/>
      <c r="S1063" s="52">
        <v>56250050041</v>
      </c>
      <c r="T1063" s="464" t="s">
        <v>2224</v>
      </c>
      <c r="U1063" s="464">
        <v>2026</v>
      </c>
    </row>
    <row r="1064" spans="2:21" ht="22.5">
      <c r="B1064" s="2" t="s">
        <v>2264</v>
      </c>
      <c r="C1064" s="7" t="s">
        <v>2265</v>
      </c>
      <c r="D1064" s="8" t="s">
        <v>2266</v>
      </c>
      <c r="E1064" s="9">
        <v>0</v>
      </c>
      <c r="F1064" s="9">
        <v>2.5499999999999998</v>
      </c>
      <c r="G1064" s="9">
        <f t="shared" si="63"/>
        <v>2.5499999999999998</v>
      </c>
      <c r="H1064" s="27"/>
      <c r="I1064" s="3" t="s">
        <v>22</v>
      </c>
      <c r="J1064" s="27"/>
      <c r="K1064" s="27"/>
      <c r="L1064" s="27"/>
      <c r="M1064" s="27"/>
      <c r="N1064" s="27"/>
      <c r="O1064" s="27"/>
      <c r="P1064" s="27"/>
      <c r="Q1064" s="27"/>
      <c r="R1064" s="27"/>
      <c r="S1064" s="52">
        <v>56250050158</v>
      </c>
      <c r="T1064" s="464" t="s">
        <v>2224</v>
      </c>
      <c r="U1064" s="464">
        <v>2026</v>
      </c>
    </row>
    <row r="1065" spans="2:21" ht="22.5">
      <c r="B1065" s="2" t="s">
        <v>2267</v>
      </c>
      <c r="C1065" s="7" t="s">
        <v>2268</v>
      </c>
      <c r="D1065" s="8" t="s">
        <v>2269</v>
      </c>
      <c r="E1065" s="9">
        <v>0</v>
      </c>
      <c r="F1065" s="9">
        <v>1.1000000000000001</v>
      </c>
      <c r="G1065" s="9">
        <f t="shared" si="63"/>
        <v>1.1000000000000001</v>
      </c>
      <c r="H1065" s="27"/>
      <c r="I1065" s="3" t="s">
        <v>22</v>
      </c>
      <c r="J1065" s="27"/>
      <c r="K1065" s="27"/>
      <c r="L1065" s="27"/>
      <c r="M1065" s="27"/>
      <c r="N1065" s="27"/>
      <c r="O1065" s="27"/>
      <c r="P1065" s="27"/>
      <c r="Q1065" s="27"/>
      <c r="R1065" s="27"/>
      <c r="S1065" s="52">
        <v>56250050149</v>
      </c>
      <c r="T1065" s="464" t="s">
        <v>2224</v>
      </c>
      <c r="U1065" s="464">
        <v>2026</v>
      </c>
    </row>
    <row r="1066" spans="2:21" ht="22.5">
      <c r="B1066" s="6" t="s">
        <v>2270</v>
      </c>
      <c r="C1066" s="16" t="s">
        <v>2271</v>
      </c>
      <c r="D1066" s="17" t="s">
        <v>2272</v>
      </c>
      <c r="E1066" s="13">
        <v>0</v>
      </c>
      <c r="F1066" s="13">
        <v>1.1399999999999999</v>
      </c>
      <c r="G1066" s="13">
        <f t="shared" ref="G1066:G1069" si="64">F1066-E1066</f>
        <v>1.1399999999999999</v>
      </c>
      <c r="H1066" s="27"/>
      <c r="I1066" s="3" t="s">
        <v>22</v>
      </c>
      <c r="J1066" s="27"/>
      <c r="K1066" s="27"/>
      <c r="L1066" s="27"/>
      <c r="M1066" s="27"/>
      <c r="N1066" s="27"/>
      <c r="O1066" s="27"/>
      <c r="P1066" s="27"/>
      <c r="Q1066" s="27"/>
      <c r="R1066" s="27"/>
      <c r="S1066" s="52">
        <v>56250040286</v>
      </c>
      <c r="T1066" s="464" t="s">
        <v>2224</v>
      </c>
      <c r="U1066" s="464">
        <v>2026</v>
      </c>
    </row>
    <row r="1067" spans="2:21" ht="22.5">
      <c r="B1067" s="2" t="s">
        <v>2273</v>
      </c>
      <c r="C1067" s="7" t="s">
        <v>2274</v>
      </c>
      <c r="D1067" s="8" t="s">
        <v>2275</v>
      </c>
      <c r="E1067" s="9">
        <v>0</v>
      </c>
      <c r="F1067" s="9">
        <v>3.43</v>
      </c>
      <c r="G1067" s="9">
        <f t="shared" si="64"/>
        <v>3.43</v>
      </c>
      <c r="H1067" s="27"/>
      <c r="I1067" s="3" t="s">
        <v>22</v>
      </c>
      <c r="J1067" s="27"/>
      <c r="K1067" s="27"/>
      <c r="L1067" s="27"/>
      <c r="M1067" s="27"/>
      <c r="N1067" s="27"/>
      <c r="O1067" s="27"/>
      <c r="P1067" s="27"/>
      <c r="Q1067" s="27"/>
      <c r="R1067" s="27"/>
      <c r="S1067" s="52">
        <v>56250070225</v>
      </c>
      <c r="T1067" s="464" t="s">
        <v>2224</v>
      </c>
      <c r="U1067" s="464">
        <v>2026</v>
      </c>
    </row>
    <row r="1068" spans="2:21" ht="22.5">
      <c r="B1068" s="2" t="s">
        <v>2276</v>
      </c>
      <c r="C1068" s="7" t="s">
        <v>2277</v>
      </c>
      <c r="D1068" s="8" t="s">
        <v>2278</v>
      </c>
      <c r="E1068" s="9">
        <v>0</v>
      </c>
      <c r="F1068" s="9">
        <v>2.74</v>
      </c>
      <c r="G1068" s="9">
        <f>F1068-E1068</f>
        <v>2.74</v>
      </c>
      <c r="H1068" s="27"/>
      <c r="I1068" s="3" t="s">
        <v>22</v>
      </c>
      <c r="J1068" s="27"/>
      <c r="K1068" s="27"/>
      <c r="L1068" s="27"/>
      <c r="M1068" s="27"/>
      <c r="N1068" s="27"/>
      <c r="O1068" s="27"/>
      <c r="P1068" s="27"/>
      <c r="Q1068" s="27"/>
      <c r="R1068" s="27"/>
      <c r="S1068" s="52">
        <v>56250070226</v>
      </c>
      <c r="T1068" s="464" t="s">
        <v>2224</v>
      </c>
      <c r="U1068" s="464">
        <v>2026</v>
      </c>
    </row>
    <row r="1069" spans="2:21" ht="22.5">
      <c r="B1069" s="2" t="s">
        <v>2279</v>
      </c>
      <c r="C1069" s="7" t="s">
        <v>2280</v>
      </c>
      <c r="D1069" s="8" t="s">
        <v>2281</v>
      </c>
      <c r="E1069" s="9">
        <v>0</v>
      </c>
      <c r="F1069" s="9">
        <v>2.35</v>
      </c>
      <c r="G1069" s="9">
        <f t="shared" si="64"/>
        <v>2.35</v>
      </c>
      <c r="H1069" s="27"/>
      <c r="I1069" s="3" t="s">
        <v>22</v>
      </c>
      <c r="J1069" s="27"/>
      <c r="K1069" s="27"/>
      <c r="L1069" s="27"/>
      <c r="M1069" s="27"/>
      <c r="N1069" s="27"/>
      <c r="O1069" s="27"/>
      <c r="P1069" s="27"/>
      <c r="Q1069" s="27"/>
      <c r="R1069" s="27"/>
      <c r="S1069" s="52">
        <v>56250070003</v>
      </c>
      <c r="T1069" s="464" t="s">
        <v>2224</v>
      </c>
      <c r="U1069" s="464">
        <v>2026</v>
      </c>
    </row>
    <row r="1070" spans="2:21" ht="22.5">
      <c r="B1070" s="2" t="s">
        <v>2282</v>
      </c>
      <c r="C1070" s="7" t="s">
        <v>2283</v>
      </c>
      <c r="D1070" s="8" t="s">
        <v>2284</v>
      </c>
      <c r="E1070" s="9">
        <v>0</v>
      </c>
      <c r="F1070" s="9">
        <v>1.67</v>
      </c>
      <c r="G1070" s="9">
        <f>F1070-E1070</f>
        <v>1.67</v>
      </c>
      <c r="H1070" s="27"/>
      <c r="I1070" s="3" t="s">
        <v>22</v>
      </c>
      <c r="J1070" s="27"/>
      <c r="K1070" s="27"/>
      <c r="L1070" s="27"/>
      <c r="M1070" s="27"/>
      <c r="N1070" s="27"/>
      <c r="O1070" s="27"/>
      <c r="P1070" s="27"/>
      <c r="Q1070" s="27"/>
      <c r="R1070" s="27"/>
      <c r="S1070" s="52">
        <v>56250070227</v>
      </c>
      <c r="T1070" s="464" t="s">
        <v>2224</v>
      </c>
      <c r="U1070" s="464">
        <v>2026</v>
      </c>
    </row>
    <row r="1071" spans="2:21" ht="22.5">
      <c r="B1071" s="2" t="s">
        <v>2285</v>
      </c>
      <c r="C1071" s="7" t="s">
        <v>2286</v>
      </c>
      <c r="D1071" s="8" t="s">
        <v>2287</v>
      </c>
      <c r="E1071" s="9">
        <v>0</v>
      </c>
      <c r="F1071" s="9">
        <v>1.02</v>
      </c>
      <c r="G1071" s="9">
        <f>F1071-E1071</f>
        <v>1.02</v>
      </c>
      <c r="H1071" s="27"/>
      <c r="I1071" s="3" t="s">
        <v>22</v>
      </c>
      <c r="J1071" s="27"/>
      <c r="K1071" s="27"/>
      <c r="L1071" s="27"/>
      <c r="M1071" s="27"/>
      <c r="N1071" s="27"/>
      <c r="O1071" s="27"/>
      <c r="P1071" s="27"/>
      <c r="Q1071" s="27"/>
      <c r="R1071" s="27"/>
      <c r="S1071" s="52">
        <v>56250070194</v>
      </c>
      <c r="T1071" s="464" t="s">
        <v>2224</v>
      </c>
      <c r="U1071" s="464">
        <v>2026</v>
      </c>
    </row>
    <row r="1072" spans="2:21" ht="22.5">
      <c r="B1072" s="6" t="s">
        <v>2288</v>
      </c>
      <c r="C1072" s="7" t="s">
        <v>2289</v>
      </c>
      <c r="D1072" s="8" t="s">
        <v>2290</v>
      </c>
      <c r="E1072" s="9">
        <v>0</v>
      </c>
      <c r="F1072" s="9">
        <v>0.65</v>
      </c>
      <c r="G1072" s="9">
        <f>F1072-E1072</f>
        <v>0.65</v>
      </c>
      <c r="H1072" s="27"/>
      <c r="I1072" s="3" t="s">
        <v>22</v>
      </c>
      <c r="J1072" s="6"/>
      <c r="K1072" s="6"/>
      <c r="L1072" s="6"/>
      <c r="M1072" s="6"/>
      <c r="N1072" s="6"/>
      <c r="O1072" s="6"/>
      <c r="P1072" s="6"/>
      <c r="Q1072" s="6"/>
      <c r="R1072" s="27"/>
      <c r="S1072" s="200">
        <v>56250050047</v>
      </c>
      <c r="T1072" s="464" t="s">
        <v>2224</v>
      </c>
      <c r="U1072" s="464">
        <v>2026</v>
      </c>
    </row>
    <row r="1073" spans="2:21" ht="22.5">
      <c r="B1073" s="6" t="s">
        <v>2291</v>
      </c>
      <c r="C1073" s="7" t="s">
        <v>2292</v>
      </c>
      <c r="D1073" s="8" t="s">
        <v>2293</v>
      </c>
      <c r="E1073" s="9">
        <v>0</v>
      </c>
      <c r="F1073" s="9">
        <v>0.27</v>
      </c>
      <c r="G1073" s="9">
        <f>F1073-E1073</f>
        <v>0.27</v>
      </c>
      <c r="H1073" s="27"/>
      <c r="I1073" s="3" t="s">
        <v>22</v>
      </c>
      <c r="J1073" s="6"/>
      <c r="K1073" s="6"/>
      <c r="L1073" s="6"/>
      <c r="M1073" s="6"/>
      <c r="N1073" s="6"/>
      <c r="O1073" s="6"/>
      <c r="P1073" s="6"/>
      <c r="Q1073" s="6"/>
      <c r="R1073" s="27"/>
      <c r="S1073" s="52">
        <v>56250050151</v>
      </c>
      <c r="T1073" s="464" t="s">
        <v>2224</v>
      </c>
      <c r="U1073" s="464">
        <v>2026</v>
      </c>
    </row>
    <row r="1074" spans="2:21" ht="22.5">
      <c r="B1074" s="6" t="s">
        <v>2294</v>
      </c>
      <c r="C1074" s="7" t="s">
        <v>2295</v>
      </c>
      <c r="D1074" s="8" t="s">
        <v>2296</v>
      </c>
      <c r="E1074" s="9">
        <v>0</v>
      </c>
      <c r="F1074" s="9">
        <v>0.69</v>
      </c>
      <c r="G1074" s="9">
        <f>F1074-E1074</f>
        <v>0.69</v>
      </c>
      <c r="H1074" s="27"/>
      <c r="I1074" s="3" t="s">
        <v>22</v>
      </c>
      <c r="J1074" s="6"/>
      <c r="K1074" s="6"/>
      <c r="L1074" s="6"/>
      <c r="M1074" s="6"/>
      <c r="N1074" s="6"/>
      <c r="O1074" s="6"/>
      <c r="P1074" s="6"/>
      <c r="Q1074" s="6"/>
      <c r="R1074" s="52"/>
      <c r="S1074" s="97">
        <v>56250020128001</v>
      </c>
      <c r="T1074" s="464" t="s">
        <v>2224</v>
      </c>
      <c r="U1074" s="464" t="s">
        <v>3563</v>
      </c>
    </row>
    <row r="1075" spans="2:21" ht="22.5">
      <c r="B1075" s="6" t="s">
        <v>2297</v>
      </c>
      <c r="C1075" s="7" t="s">
        <v>2298</v>
      </c>
      <c r="D1075" s="8" t="s">
        <v>2299</v>
      </c>
      <c r="E1075" s="9">
        <v>0</v>
      </c>
      <c r="F1075" s="9">
        <v>0.3</v>
      </c>
      <c r="G1075" s="9">
        <f t="shared" ref="G1075:G1093" si="65">F1075-E1075</f>
        <v>0.3</v>
      </c>
      <c r="H1075" s="27"/>
      <c r="I1075" s="3" t="s">
        <v>22</v>
      </c>
      <c r="J1075" s="6"/>
      <c r="K1075" s="6"/>
      <c r="L1075" s="6"/>
      <c r="M1075" s="6"/>
      <c r="N1075" s="6"/>
      <c r="O1075" s="6"/>
      <c r="P1075" s="6"/>
      <c r="Q1075" s="6"/>
      <c r="R1075" s="27"/>
      <c r="S1075" s="200">
        <v>56250020007</v>
      </c>
      <c r="T1075" s="464" t="s">
        <v>2224</v>
      </c>
      <c r="U1075" s="464">
        <v>2026</v>
      </c>
    </row>
    <row r="1076" spans="2:21" ht="22.5">
      <c r="B1076" s="6" t="s">
        <v>2300</v>
      </c>
      <c r="C1076" s="7" t="s">
        <v>2301</v>
      </c>
      <c r="D1076" s="8" t="s">
        <v>2302</v>
      </c>
      <c r="E1076" s="9">
        <v>0</v>
      </c>
      <c r="F1076" s="9">
        <v>0.76</v>
      </c>
      <c r="G1076" s="9">
        <f t="shared" si="65"/>
        <v>0.76</v>
      </c>
      <c r="H1076" s="27"/>
      <c r="I1076" s="3" t="s">
        <v>22</v>
      </c>
      <c r="J1076" s="6"/>
      <c r="K1076" s="6"/>
      <c r="L1076" s="6"/>
      <c r="M1076" s="6"/>
      <c r="N1076" s="6"/>
      <c r="O1076" s="6"/>
      <c r="P1076" s="6"/>
      <c r="Q1076" s="6"/>
      <c r="R1076" s="27"/>
      <c r="S1076" s="200">
        <v>56250050078</v>
      </c>
      <c r="T1076" s="464" t="s">
        <v>2224</v>
      </c>
      <c r="U1076" s="464">
        <v>2026</v>
      </c>
    </row>
    <row r="1077" spans="2:21" ht="22.5">
      <c r="B1077" s="6" t="s">
        <v>2303</v>
      </c>
      <c r="C1077" s="7" t="s">
        <v>2304</v>
      </c>
      <c r="D1077" s="8" t="s">
        <v>2305</v>
      </c>
      <c r="E1077" s="9">
        <v>0</v>
      </c>
      <c r="F1077" s="9">
        <v>0.64</v>
      </c>
      <c r="G1077" s="9">
        <f t="shared" si="65"/>
        <v>0.64</v>
      </c>
      <c r="H1077" s="27"/>
      <c r="I1077" s="3" t="s">
        <v>22</v>
      </c>
      <c r="J1077" s="6" t="s">
        <v>3582</v>
      </c>
      <c r="K1077" s="6">
        <v>0.23</v>
      </c>
      <c r="L1077" s="3" t="s">
        <v>2354</v>
      </c>
      <c r="M1077" s="6">
        <v>30</v>
      </c>
      <c r="N1077" s="6">
        <v>210</v>
      </c>
      <c r="O1077" s="6"/>
      <c r="P1077" s="6" t="s">
        <v>253</v>
      </c>
      <c r="Q1077" s="6"/>
      <c r="R1077" s="52"/>
      <c r="S1077" s="97">
        <v>56250010163001</v>
      </c>
      <c r="T1077" s="464" t="s">
        <v>2224</v>
      </c>
      <c r="U1077" s="464" t="s">
        <v>3563</v>
      </c>
    </row>
    <row r="1078" spans="2:21" ht="22.5">
      <c r="B1078" s="6" t="s">
        <v>2306</v>
      </c>
      <c r="C1078" s="7" t="s">
        <v>2307</v>
      </c>
      <c r="D1078" s="8" t="s">
        <v>2308</v>
      </c>
      <c r="E1078" s="9">
        <v>0</v>
      </c>
      <c r="F1078" s="9">
        <v>0.51</v>
      </c>
      <c r="G1078" s="9">
        <f t="shared" si="65"/>
        <v>0.51</v>
      </c>
      <c r="H1078" s="27"/>
      <c r="I1078" s="3" t="s">
        <v>22</v>
      </c>
      <c r="J1078" s="6"/>
      <c r="K1078" s="6"/>
      <c r="L1078" s="6"/>
      <c r="M1078" s="6"/>
      <c r="N1078" s="6"/>
      <c r="O1078" s="6"/>
      <c r="P1078" s="6"/>
      <c r="Q1078" s="6"/>
      <c r="R1078" s="27"/>
      <c r="S1078" s="200">
        <v>56250040249</v>
      </c>
      <c r="T1078" s="464" t="s">
        <v>2224</v>
      </c>
      <c r="U1078" s="464">
        <v>2026</v>
      </c>
    </row>
    <row r="1079" spans="2:21" ht="22.5">
      <c r="B1079" s="6" t="s">
        <v>2309</v>
      </c>
      <c r="C1079" s="16" t="s">
        <v>2310</v>
      </c>
      <c r="D1079" s="17" t="s">
        <v>2311</v>
      </c>
      <c r="E1079" s="13">
        <v>0</v>
      </c>
      <c r="F1079" s="13">
        <v>0.71</v>
      </c>
      <c r="G1079" s="9">
        <f t="shared" si="65"/>
        <v>0.71</v>
      </c>
      <c r="H1079" s="27"/>
      <c r="I1079" s="3" t="s">
        <v>22</v>
      </c>
      <c r="J1079" s="6"/>
      <c r="K1079" s="6"/>
      <c r="L1079" s="6"/>
      <c r="M1079" s="6"/>
      <c r="N1079" s="6"/>
      <c r="O1079" s="6"/>
      <c r="P1079" s="6"/>
      <c r="Q1079" s="6"/>
      <c r="R1079" s="27"/>
      <c r="S1079" s="200">
        <v>56250080018</v>
      </c>
      <c r="T1079" s="464" t="s">
        <v>2224</v>
      </c>
      <c r="U1079" s="464">
        <v>2026</v>
      </c>
    </row>
    <row r="1080" spans="2:21" ht="22.5">
      <c r="B1080" s="6" t="s">
        <v>2312</v>
      </c>
      <c r="C1080" s="16" t="s">
        <v>2313</v>
      </c>
      <c r="D1080" s="8" t="s">
        <v>2314</v>
      </c>
      <c r="E1080" s="9">
        <v>0</v>
      </c>
      <c r="F1080" s="9">
        <v>0.76</v>
      </c>
      <c r="G1080" s="9">
        <f t="shared" si="65"/>
        <v>0.76</v>
      </c>
      <c r="H1080" s="27"/>
      <c r="I1080" s="3" t="s">
        <v>22</v>
      </c>
      <c r="J1080" s="6"/>
      <c r="K1080" s="6"/>
      <c r="L1080" s="6"/>
      <c r="M1080" s="6"/>
      <c r="N1080" s="6"/>
      <c r="O1080" s="6"/>
      <c r="P1080" s="6"/>
      <c r="Q1080" s="6"/>
      <c r="R1080" s="27"/>
      <c r="S1080" s="200">
        <v>56250080062</v>
      </c>
      <c r="T1080" s="464" t="s">
        <v>2224</v>
      </c>
      <c r="U1080" s="464">
        <v>2026</v>
      </c>
    </row>
    <row r="1081" spans="2:21" ht="22.5">
      <c r="B1081" s="6" t="s">
        <v>2315</v>
      </c>
      <c r="C1081" s="16" t="s">
        <v>2316</v>
      </c>
      <c r="D1081" s="8" t="s">
        <v>2317</v>
      </c>
      <c r="E1081" s="9">
        <v>0</v>
      </c>
      <c r="F1081" s="9">
        <v>1.52</v>
      </c>
      <c r="G1081" s="9">
        <f t="shared" si="65"/>
        <v>1.52</v>
      </c>
      <c r="H1081" s="27"/>
      <c r="I1081" s="3" t="s">
        <v>22</v>
      </c>
      <c r="J1081" s="6"/>
      <c r="K1081" s="6"/>
      <c r="L1081" s="6"/>
      <c r="M1081" s="6"/>
      <c r="N1081" s="6"/>
      <c r="O1081" s="6"/>
      <c r="P1081" s="6"/>
      <c r="Q1081" s="6"/>
      <c r="R1081" s="27"/>
      <c r="S1081" s="52">
        <v>56250080111</v>
      </c>
      <c r="T1081" s="464" t="s">
        <v>2224</v>
      </c>
      <c r="U1081" s="464">
        <v>2026</v>
      </c>
    </row>
    <row r="1082" spans="2:21" ht="22.5">
      <c r="B1082" s="6" t="s">
        <v>2318</v>
      </c>
      <c r="C1082" s="7" t="s">
        <v>2319</v>
      </c>
      <c r="D1082" s="8" t="s">
        <v>2320</v>
      </c>
      <c r="E1082" s="9">
        <v>0</v>
      </c>
      <c r="F1082" s="9">
        <v>2.33</v>
      </c>
      <c r="G1082" s="9">
        <f t="shared" si="65"/>
        <v>2.33</v>
      </c>
      <c r="H1082" s="27"/>
      <c r="I1082" s="3" t="s">
        <v>22</v>
      </c>
      <c r="J1082" s="6"/>
      <c r="K1082" s="6"/>
      <c r="L1082" s="6"/>
      <c r="M1082" s="6"/>
      <c r="N1082" s="6"/>
      <c r="O1082" s="6"/>
      <c r="P1082" s="6"/>
      <c r="Q1082" s="6"/>
      <c r="R1082" s="52"/>
      <c r="S1082" s="97">
        <v>56250070176001</v>
      </c>
      <c r="T1082" s="464" t="s">
        <v>2224</v>
      </c>
      <c r="U1082" s="464" t="s">
        <v>3563</v>
      </c>
    </row>
    <row r="1083" spans="2:21" ht="22.5">
      <c r="B1083" s="6" t="s">
        <v>2321</v>
      </c>
      <c r="C1083" s="7" t="s">
        <v>2322</v>
      </c>
      <c r="D1083" s="8" t="s">
        <v>2323</v>
      </c>
      <c r="E1083" s="9">
        <v>0</v>
      </c>
      <c r="F1083" s="9">
        <v>0.22</v>
      </c>
      <c r="G1083" s="9">
        <f t="shared" si="65"/>
        <v>0.22</v>
      </c>
      <c r="H1083" s="27"/>
      <c r="I1083" s="3" t="s">
        <v>22</v>
      </c>
      <c r="J1083" s="6"/>
      <c r="K1083" s="6"/>
      <c r="L1083" s="6"/>
      <c r="M1083" s="6"/>
      <c r="N1083" s="6"/>
      <c r="O1083" s="6"/>
      <c r="P1083" s="6"/>
      <c r="Q1083" s="6"/>
      <c r="R1083" s="27"/>
      <c r="S1083" s="200">
        <v>56250090060</v>
      </c>
      <c r="T1083" s="464" t="s">
        <v>2224</v>
      </c>
      <c r="U1083" s="464">
        <v>2026</v>
      </c>
    </row>
    <row r="1084" spans="2:21" ht="22.5">
      <c r="B1084" s="6" t="s">
        <v>2324</v>
      </c>
      <c r="C1084" s="7" t="s">
        <v>2325</v>
      </c>
      <c r="D1084" s="8" t="s">
        <v>2326</v>
      </c>
      <c r="E1084" s="9">
        <v>0</v>
      </c>
      <c r="F1084" s="9">
        <v>0.37</v>
      </c>
      <c r="G1084" s="9">
        <f t="shared" si="65"/>
        <v>0.37</v>
      </c>
      <c r="H1084" s="27"/>
      <c r="I1084" s="3" t="s">
        <v>22</v>
      </c>
      <c r="J1084" s="6"/>
      <c r="K1084" s="6"/>
      <c r="L1084" s="6"/>
      <c r="M1084" s="6"/>
      <c r="N1084" s="6"/>
      <c r="O1084" s="6"/>
      <c r="P1084" s="6"/>
      <c r="Q1084" s="6"/>
      <c r="R1084" s="52"/>
      <c r="S1084" s="97">
        <v>56250020044016</v>
      </c>
      <c r="T1084" s="464" t="s">
        <v>2224</v>
      </c>
      <c r="U1084" s="464" t="s">
        <v>3563</v>
      </c>
    </row>
    <row r="1085" spans="2:21" ht="22.5">
      <c r="B1085" s="6" t="s">
        <v>2327</v>
      </c>
      <c r="C1085" s="7" t="s">
        <v>2328</v>
      </c>
      <c r="D1085" s="17" t="s">
        <v>2329</v>
      </c>
      <c r="E1085" s="9">
        <v>0</v>
      </c>
      <c r="F1085" s="13">
        <v>0.19</v>
      </c>
      <c r="G1085" s="13">
        <f t="shared" si="65"/>
        <v>0.19</v>
      </c>
      <c r="H1085" s="27"/>
      <c r="I1085" s="3" t="s">
        <v>22</v>
      </c>
      <c r="J1085" s="6"/>
      <c r="K1085" s="6"/>
      <c r="L1085" s="6"/>
      <c r="M1085" s="6"/>
      <c r="N1085" s="6"/>
      <c r="O1085" s="6"/>
      <c r="P1085" s="6"/>
      <c r="Q1085" s="6"/>
      <c r="R1085" s="27"/>
      <c r="S1085" s="200">
        <v>56250050054</v>
      </c>
      <c r="T1085" s="464" t="s">
        <v>2224</v>
      </c>
      <c r="U1085" s="464">
        <v>2026</v>
      </c>
    </row>
    <row r="1086" spans="2:21" ht="22.5">
      <c r="B1086" s="6" t="s">
        <v>2330</v>
      </c>
      <c r="C1086" s="16" t="s">
        <v>2331</v>
      </c>
      <c r="D1086" s="17" t="s">
        <v>2332</v>
      </c>
      <c r="E1086" s="13">
        <v>0</v>
      </c>
      <c r="F1086" s="13">
        <v>0.36</v>
      </c>
      <c r="G1086" s="13">
        <f t="shared" si="65"/>
        <v>0.36</v>
      </c>
      <c r="H1086" s="27"/>
      <c r="I1086" s="3" t="s">
        <v>22</v>
      </c>
      <c r="J1086" s="6"/>
      <c r="K1086" s="6"/>
      <c r="L1086" s="6"/>
      <c r="M1086" s="6"/>
      <c r="N1086" s="6"/>
      <c r="O1086" s="6"/>
      <c r="P1086" s="6"/>
      <c r="Q1086" s="6"/>
      <c r="R1086" s="52"/>
      <c r="S1086" s="97">
        <v>56250040290001</v>
      </c>
      <c r="T1086" s="464" t="s">
        <v>2224</v>
      </c>
      <c r="U1086" s="464" t="s">
        <v>3563</v>
      </c>
    </row>
    <row r="1087" spans="2:21" ht="22.5">
      <c r="B1087" s="6" t="s">
        <v>2333</v>
      </c>
      <c r="C1087" s="7" t="s">
        <v>2334</v>
      </c>
      <c r="D1087" s="8" t="s">
        <v>2335</v>
      </c>
      <c r="E1087" s="9">
        <v>0</v>
      </c>
      <c r="F1087" s="9">
        <v>0.31</v>
      </c>
      <c r="G1087" s="13">
        <f t="shared" si="65"/>
        <v>0.31</v>
      </c>
      <c r="H1087" s="27"/>
      <c r="I1087" s="3" t="s">
        <v>22</v>
      </c>
      <c r="J1087" s="6"/>
      <c r="K1087" s="6"/>
      <c r="L1087" s="6"/>
      <c r="M1087" s="6"/>
      <c r="N1087" s="6"/>
      <c r="O1087" s="6"/>
      <c r="P1087" s="6"/>
      <c r="Q1087" s="6"/>
      <c r="R1087" s="27"/>
      <c r="S1087" s="200">
        <v>56250040153</v>
      </c>
      <c r="T1087" s="464" t="s">
        <v>2224</v>
      </c>
      <c r="U1087" s="464">
        <v>2026</v>
      </c>
    </row>
    <row r="1088" spans="2:21" ht="22.5">
      <c r="B1088" s="6" t="s">
        <v>2336</v>
      </c>
      <c r="C1088" s="7" t="s">
        <v>2337</v>
      </c>
      <c r="D1088" s="8" t="s">
        <v>2338</v>
      </c>
      <c r="E1088" s="9">
        <v>0</v>
      </c>
      <c r="F1088" s="9">
        <v>0.77</v>
      </c>
      <c r="G1088" s="13">
        <f t="shared" si="65"/>
        <v>0.77</v>
      </c>
      <c r="H1088" s="27"/>
      <c r="I1088" s="3" t="s">
        <v>22</v>
      </c>
      <c r="J1088" s="6"/>
      <c r="K1088" s="6"/>
      <c r="L1088" s="6"/>
      <c r="M1088" s="6"/>
      <c r="N1088" s="6"/>
      <c r="O1088" s="6"/>
      <c r="P1088" s="6"/>
      <c r="Q1088" s="6"/>
      <c r="R1088" s="27"/>
      <c r="S1088" s="200">
        <v>56250070234</v>
      </c>
      <c r="T1088" s="464" t="s">
        <v>2224</v>
      </c>
      <c r="U1088" s="464">
        <v>2026</v>
      </c>
    </row>
    <row r="1089" spans="1:21" ht="22.5">
      <c r="B1089" s="6" t="s">
        <v>2339</v>
      </c>
      <c r="C1089" s="7" t="s">
        <v>2340</v>
      </c>
      <c r="D1089" s="8" t="s">
        <v>2341</v>
      </c>
      <c r="E1089" s="9">
        <v>0</v>
      </c>
      <c r="F1089" s="9">
        <v>0.38</v>
      </c>
      <c r="G1089" s="13">
        <f t="shared" si="65"/>
        <v>0.38</v>
      </c>
      <c r="H1089" s="27"/>
      <c r="I1089" s="3" t="s">
        <v>22</v>
      </c>
      <c r="J1089" s="6"/>
      <c r="K1089" s="6"/>
      <c r="L1089" s="6"/>
      <c r="M1089" s="6"/>
      <c r="N1089" s="6"/>
      <c r="O1089" s="6"/>
      <c r="P1089" s="6"/>
      <c r="Q1089" s="6"/>
      <c r="R1089" s="27"/>
      <c r="S1089" s="200">
        <v>56250050005</v>
      </c>
      <c r="T1089" s="464" t="s">
        <v>2224</v>
      </c>
      <c r="U1089" s="464">
        <v>2026</v>
      </c>
    </row>
    <row r="1090" spans="1:21" ht="22.5">
      <c r="B1090" s="6" t="s">
        <v>2342</v>
      </c>
      <c r="C1090" s="7" t="s">
        <v>2343</v>
      </c>
      <c r="D1090" s="8" t="s">
        <v>2344</v>
      </c>
      <c r="E1090" s="9">
        <v>0</v>
      </c>
      <c r="F1090" s="9">
        <v>0.37</v>
      </c>
      <c r="G1090" s="13">
        <f t="shared" si="65"/>
        <v>0.37</v>
      </c>
      <c r="H1090" s="27"/>
      <c r="I1090" s="3" t="s">
        <v>22</v>
      </c>
      <c r="J1090" s="6"/>
      <c r="K1090" s="6"/>
      <c r="L1090" s="6"/>
      <c r="M1090" s="6"/>
      <c r="N1090" s="6"/>
      <c r="O1090" s="6"/>
      <c r="P1090" s="6"/>
      <c r="Q1090" s="6"/>
      <c r="R1090" s="27"/>
      <c r="S1090" s="200">
        <v>56250050092</v>
      </c>
      <c r="T1090" s="464" t="s">
        <v>2224</v>
      </c>
      <c r="U1090" s="464">
        <v>2026</v>
      </c>
    </row>
    <row r="1091" spans="1:21" ht="22.5">
      <c r="B1091" s="6" t="s">
        <v>2345</v>
      </c>
      <c r="C1091" s="7" t="s">
        <v>2346</v>
      </c>
      <c r="D1091" s="17" t="s">
        <v>2347</v>
      </c>
      <c r="E1091" s="13">
        <v>0</v>
      </c>
      <c r="F1091" s="13">
        <v>0.54</v>
      </c>
      <c r="G1091" s="13">
        <f t="shared" si="65"/>
        <v>0.54</v>
      </c>
      <c r="H1091" s="27"/>
      <c r="I1091" s="3" t="s">
        <v>22</v>
      </c>
      <c r="J1091" s="6"/>
      <c r="K1091" s="6"/>
      <c r="L1091" s="6"/>
      <c r="M1091" s="6"/>
      <c r="N1091" s="6"/>
      <c r="O1091" s="6"/>
      <c r="P1091" s="6"/>
      <c r="Q1091" s="6"/>
      <c r="R1091" s="27"/>
      <c r="S1091" s="200">
        <v>56250070018</v>
      </c>
      <c r="T1091" s="464" t="s">
        <v>2224</v>
      </c>
      <c r="U1091" s="464">
        <v>2026</v>
      </c>
    </row>
    <row r="1092" spans="1:21" ht="22.5">
      <c r="B1092" s="6" t="s">
        <v>2348</v>
      </c>
      <c r="C1092" s="16" t="s">
        <v>2349</v>
      </c>
      <c r="D1092" s="8" t="s">
        <v>2350</v>
      </c>
      <c r="E1092" s="13">
        <v>0</v>
      </c>
      <c r="F1092" s="13">
        <v>1.67</v>
      </c>
      <c r="G1092" s="13">
        <f t="shared" si="65"/>
        <v>1.67</v>
      </c>
      <c r="H1092" s="27"/>
      <c r="I1092" s="3" t="s">
        <v>22</v>
      </c>
      <c r="J1092" s="6"/>
      <c r="K1092" s="6"/>
      <c r="L1092" s="6"/>
      <c r="M1092" s="6"/>
      <c r="N1092" s="6"/>
      <c r="O1092" s="6"/>
      <c r="P1092" s="6"/>
      <c r="Q1092" s="6"/>
      <c r="R1092" s="27"/>
      <c r="S1092" s="200">
        <v>56250070106</v>
      </c>
      <c r="T1092" s="464" t="s">
        <v>2224</v>
      </c>
      <c r="U1092" s="464">
        <v>2026</v>
      </c>
    </row>
    <row r="1093" spans="1:21" ht="22.5">
      <c r="B1093" s="6" t="s">
        <v>2351</v>
      </c>
      <c r="C1093" s="16" t="s">
        <v>2352</v>
      </c>
      <c r="D1093" s="17" t="s">
        <v>2353</v>
      </c>
      <c r="E1093" s="13">
        <v>0</v>
      </c>
      <c r="F1093" s="13">
        <v>0.62</v>
      </c>
      <c r="G1093" s="13">
        <f t="shared" si="65"/>
        <v>0.62</v>
      </c>
      <c r="H1093" s="27"/>
      <c r="I1093" s="3" t="s">
        <v>22</v>
      </c>
      <c r="J1093" s="6"/>
      <c r="K1093" s="6"/>
      <c r="L1093" s="6"/>
      <c r="M1093" s="6"/>
      <c r="N1093" s="6"/>
      <c r="O1093" s="6"/>
      <c r="P1093" s="6"/>
      <c r="Q1093" s="6"/>
      <c r="R1093" s="27"/>
      <c r="S1093" s="200">
        <v>56250040316</v>
      </c>
      <c r="T1093" s="464" t="s">
        <v>2224</v>
      </c>
      <c r="U1093" s="464">
        <v>2026</v>
      </c>
    </row>
    <row r="1095" spans="1:21">
      <c r="A1095" s="61"/>
      <c r="B1095" s="748" t="s">
        <v>3573</v>
      </c>
      <c r="C1095" s="746"/>
      <c r="D1095" s="746"/>
      <c r="E1095" s="746"/>
      <c r="F1095" s="746"/>
      <c r="G1095" s="59">
        <f>SUM(G1051:G1093)</f>
        <v>69.98</v>
      </c>
      <c r="L1095" s="63" t="s">
        <v>141</v>
      </c>
      <c r="M1095" s="64">
        <f>SUM(M1051:M1093)</f>
        <v>30</v>
      </c>
      <c r="N1095" s="64">
        <f>SUM(N1051:N1093)</f>
        <v>210</v>
      </c>
      <c r="P1095" s="63" t="s">
        <v>142</v>
      </c>
      <c r="Q1095" s="64">
        <f>SUM(Q1051:Q1093)</f>
        <v>0</v>
      </c>
      <c r="R1095" s="64">
        <f>SUM(R1051:R1093)</f>
        <v>0</v>
      </c>
    </row>
    <row r="1096" spans="1:21">
      <c r="A1096" s="62"/>
      <c r="B1096" s="745" t="s">
        <v>138</v>
      </c>
      <c r="C1096" s="746"/>
      <c r="D1096" s="746"/>
      <c r="E1096" s="746"/>
      <c r="F1096" s="746"/>
      <c r="G1096" s="60">
        <f>SUMIF(I1051:I1093,"melnais",G1051:G1093)</f>
        <v>0.12</v>
      </c>
    </row>
    <row r="1097" spans="1:21">
      <c r="A1097" s="62"/>
      <c r="B1097" s="745" t="s">
        <v>139</v>
      </c>
      <c r="C1097" s="746"/>
      <c r="D1097" s="746"/>
      <c r="E1097" s="746"/>
      <c r="F1097" s="746"/>
      <c r="G1097" s="60">
        <f>SUMIF(I1051:I1093,"grants (šķembas)",G1051:G1093)</f>
        <v>69.860000000000014</v>
      </c>
    </row>
    <row r="1098" spans="1:21">
      <c r="A1098" s="62"/>
      <c r="B1098" s="745" t="s">
        <v>140</v>
      </c>
      <c r="C1098" s="746"/>
      <c r="D1098" s="746"/>
      <c r="E1098" s="746"/>
      <c r="F1098" s="746"/>
      <c r="G1098" s="60">
        <f>SUMIF(I1051:I1093,"bruģis",G1051:G1093)</f>
        <v>0</v>
      </c>
    </row>
    <row r="1099" spans="1:21">
      <c r="A1099" s="62"/>
      <c r="B1099" s="745" t="s">
        <v>42</v>
      </c>
      <c r="C1099" s="746"/>
      <c r="D1099" s="746"/>
      <c r="E1099" s="746"/>
      <c r="F1099" s="746"/>
      <c r="G1099" s="60">
        <f>SUMIF(I1051:I1093,"bez seguma",G1051:G1093)</f>
        <v>0</v>
      </c>
    </row>
    <row r="1101" spans="1:21">
      <c r="B1101" s="72" t="s">
        <v>2355</v>
      </c>
    </row>
    <row r="1102" spans="1:21" ht="15" customHeight="1">
      <c r="B1102" s="693" t="s">
        <v>0</v>
      </c>
      <c r="C1102" s="693" t="s">
        <v>1</v>
      </c>
      <c r="D1102" s="693"/>
      <c r="E1102" s="747" t="s">
        <v>2</v>
      </c>
      <c r="F1102" s="747"/>
      <c r="G1102" s="747"/>
      <c r="H1102" s="747"/>
      <c r="I1102" s="747"/>
      <c r="J1102" s="747"/>
      <c r="K1102" s="747"/>
      <c r="L1102" s="747"/>
      <c r="M1102" s="747"/>
      <c r="N1102" s="747"/>
      <c r="O1102" s="747"/>
      <c r="P1102" s="747"/>
      <c r="Q1102" s="747"/>
      <c r="R1102" s="747"/>
      <c r="S1102" s="693" t="s">
        <v>3</v>
      </c>
      <c r="T1102" s="685" t="s">
        <v>124</v>
      </c>
      <c r="U1102" s="693" t="s">
        <v>3562</v>
      </c>
    </row>
    <row r="1103" spans="1:21">
      <c r="B1103" s="693"/>
      <c r="C1103" s="693"/>
      <c r="D1103" s="693"/>
      <c r="E1103" s="693" t="s">
        <v>4</v>
      </c>
      <c r="F1103" s="693"/>
      <c r="G1103" s="693"/>
      <c r="H1103" s="693"/>
      <c r="I1103" s="693"/>
      <c r="J1103" s="693" t="s">
        <v>5</v>
      </c>
      <c r="K1103" s="693"/>
      <c r="L1103" s="693"/>
      <c r="M1103" s="693"/>
      <c r="N1103" s="693"/>
      <c r="O1103" s="693"/>
      <c r="P1103" s="693"/>
      <c r="Q1103" s="693" t="s">
        <v>55</v>
      </c>
      <c r="R1103" s="703"/>
      <c r="S1103" s="703"/>
      <c r="T1103" s="697"/>
      <c r="U1103" s="694"/>
    </row>
    <row r="1104" spans="1:21">
      <c r="B1104" s="693"/>
      <c r="C1104" s="693"/>
      <c r="D1104" s="693"/>
      <c r="E1104" s="693" t="s">
        <v>6</v>
      </c>
      <c r="F1104" s="693"/>
      <c r="G1104" s="693" t="s">
        <v>7</v>
      </c>
      <c r="H1104" s="693" t="s">
        <v>12</v>
      </c>
      <c r="I1104" s="693" t="s">
        <v>8</v>
      </c>
      <c r="J1104" s="693" t="s">
        <v>9</v>
      </c>
      <c r="K1104" s="693" t="s">
        <v>10</v>
      </c>
      <c r="L1104" s="693"/>
      <c r="M1104" s="693" t="s">
        <v>11</v>
      </c>
      <c r="N1104" s="693" t="s">
        <v>12</v>
      </c>
      <c r="O1104" s="693" t="s">
        <v>13</v>
      </c>
      <c r="P1104" s="755" t="s">
        <v>14</v>
      </c>
      <c r="Q1104" s="693" t="s">
        <v>56</v>
      </c>
      <c r="R1104" s="693" t="s">
        <v>11</v>
      </c>
      <c r="S1104" s="693" t="s">
        <v>57</v>
      </c>
      <c r="T1104" s="697"/>
      <c r="U1104" s="694"/>
    </row>
    <row r="1105" spans="2:21" ht="58.5" customHeight="1">
      <c r="B1105" s="693"/>
      <c r="C1105" s="693"/>
      <c r="D1105" s="693"/>
      <c r="E1105" s="3" t="s">
        <v>15</v>
      </c>
      <c r="F1105" s="3" t="s">
        <v>16</v>
      </c>
      <c r="G1105" s="693"/>
      <c r="H1105" s="693"/>
      <c r="I1105" s="693"/>
      <c r="J1105" s="693"/>
      <c r="K1105" s="3" t="s">
        <v>17</v>
      </c>
      <c r="L1105" s="3" t="s">
        <v>18</v>
      </c>
      <c r="M1105" s="693"/>
      <c r="N1105" s="693"/>
      <c r="O1105" s="693"/>
      <c r="P1105" s="755"/>
      <c r="Q1105" s="703"/>
      <c r="R1105" s="703"/>
      <c r="S1105" s="693"/>
      <c r="T1105" s="680"/>
      <c r="U1105" s="694"/>
    </row>
    <row r="1106" spans="2:21">
      <c r="B1106" s="5">
        <v>1</v>
      </c>
      <c r="C1106" s="742">
        <v>2</v>
      </c>
      <c r="D1106" s="742"/>
      <c r="E1106" s="5">
        <v>3</v>
      </c>
      <c r="F1106" s="5">
        <v>4</v>
      </c>
      <c r="G1106" s="5">
        <v>5</v>
      </c>
      <c r="H1106" s="5">
        <v>6</v>
      </c>
      <c r="I1106" s="5">
        <v>7</v>
      </c>
      <c r="J1106" s="5">
        <v>8</v>
      </c>
      <c r="K1106" s="5">
        <v>9</v>
      </c>
      <c r="L1106" s="5">
        <v>10</v>
      </c>
      <c r="M1106" s="5">
        <v>11</v>
      </c>
      <c r="N1106" s="5">
        <v>12</v>
      </c>
      <c r="O1106" s="5">
        <v>13</v>
      </c>
      <c r="P1106" s="5">
        <v>14</v>
      </c>
      <c r="Q1106" s="5">
        <v>15</v>
      </c>
      <c r="R1106" s="5">
        <v>16</v>
      </c>
      <c r="S1106" s="5">
        <v>17</v>
      </c>
      <c r="T1106" s="5">
        <v>18</v>
      </c>
      <c r="U1106" s="5">
        <v>19</v>
      </c>
    </row>
    <row r="1107" spans="2:21" ht="22.5">
      <c r="B1107" s="2" t="s">
        <v>2356</v>
      </c>
      <c r="C1107" s="7" t="s">
        <v>2357</v>
      </c>
      <c r="D1107" s="8" t="s">
        <v>2358</v>
      </c>
      <c r="E1107" s="9">
        <v>0</v>
      </c>
      <c r="F1107" s="9">
        <v>2.5</v>
      </c>
      <c r="G1107" s="9">
        <f t="shared" ref="G1107:G1115" si="66">F1107-E1107</f>
        <v>2.5</v>
      </c>
      <c r="H1107" s="27"/>
      <c r="I1107" s="2" t="s">
        <v>22</v>
      </c>
      <c r="J1107" s="10"/>
      <c r="K1107" s="10"/>
      <c r="L1107" s="10"/>
      <c r="M1107" s="10"/>
      <c r="N1107" s="10"/>
      <c r="O1107" s="10"/>
      <c r="P1107" s="10"/>
      <c r="Q1107" s="10"/>
      <c r="R1107" s="148"/>
      <c r="S1107" s="148">
        <v>56440020100</v>
      </c>
      <c r="T1107" s="464" t="s">
        <v>2355</v>
      </c>
      <c r="U1107" s="464">
        <v>2026</v>
      </c>
    </row>
    <row r="1108" spans="2:21" ht="22.5">
      <c r="B1108" s="2" t="s">
        <v>2359</v>
      </c>
      <c r="C1108" s="7" t="s">
        <v>2360</v>
      </c>
      <c r="D1108" s="8" t="s">
        <v>2361</v>
      </c>
      <c r="E1108" s="9">
        <v>0</v>
      </c>
      <c r="F1108" s="9">
        <v>3.71</v>
      </c>
      <c r="G1108" s="9">
        <f t="shared" si="66"/>
        <v>3.71</v>
      </c>
      <c r="H1108" s="27"/>
      <c r="I1108" s="2" t="s">
        <v>22</v>
      </c>
      <c r="J1108" s="10"/>
      <c r="K1108" s="10"/>
      <c r="L1108" s="10"/>
      <c r="M1108" s="10"/>
      <c r="N1108" s="10"/>
      <c r="O1108" s="10"/>
      <c r="P1108" s="10"/>
      <c r="Q1108" s="10"/>
      <c r="R1108" s="148"/>
      <c r="S1108" s="148">
        <v>56440040295</v>
      </c>
      <c r="T1108" s="464" t="s">
        <v>2355</v>
      </c>
      <c r="U1108" s="464">
        <v>2026</v>
      </c>
    </row>
    <row r="1109" spans="2:21" ht="22.5">
      <c r="B1109" s="7" t="s">
        <v>2362</v>
      </c>
      <c r="C1109" s="7" t="s">
        <v>2363</v>
      </c>
      <c r="D1109" s="8" t="s">
        <v>2364</v>
      </c>
      <c r="E1109" s="9">
        <v>0</v>
      </c>
      <c r="F1109" s="9">
        <v>1.85</v>
      </c>
      <c r="G1109" s="9">
        <f t="shared" si="66"/>
        <v>1.85</v>
      </c>
      <c r="H1109" s="27"/>
      <c r="I1109" s="2" t="s">
        <v>22</v>
      </c>
      <c r="J1109" s="10"/>
      <c r="K1109" s="10"/>
      <c r="L1109" s="10"/>
      <c r="M1109" s="10"/>
      <c r="N1109" s="10"/>
      <c r="O1109" s="10"/>
      <c r="P1109" s="10"/>
      <c r="Q1109" s="10"/>
      <c r="R1109" s="148"/>
      <c r="S1109" s="148">
        <v>56440030060</v>
      </c>
      <c r="T1109" s="464" t="s">
        <v>2355</v>
      </c>
      <c r="U1109" s="464">
        <v>2026</v>
      </c>
    </row>
    <row r="1110" spans="2:21" ht="22.5">
      <c r="B1110" s="7" t="s">
        <v>2365</v>
      </c>
      <c r="C1110" s="7" t="s">
        <v>2366</v>
      </c>
      <c r="D1110" s="8" t="s">
        <v>2367</v>
      </c>
      <c r="E1110" s="9">
        <v>0</v>
      </c>
      <c r="F1110" s="9">
        <v>1.25</v>
      </c>
      <c r="G1110" s="9">
        <f t="shared" si="66"/>
        <v>1.25</v>
      </c>
      <c r="H1110" s="27"/>
      <c r="I1110" s="2" t="s">
        <v>22</v>
      </c>
      <c r="J1110" s="10"/>
      <c r="K1110" s="10"/>
      <c r="L1110" s="10"/>
      <c r="M1110" s="10"/>
      <c r="N1110" s="10"/>
      <c r="O1110" s="10"/>
      <c r="P1110" s="10"/>
      <c r="Q1110" s="10"/>
      <c r="R1110" s="148"/>
      <c r="S1110" s="148">
        <v>56440060082</v>
      </c>
      <c r="T1110" s="464" t="s">
        <v>2355</v>
      </c>
      <c r="U1110" s="464">
        <v>2026</v>
      </c>
    </row>
    <row r="1111" spans="2:21" ht="22.5">
      <c r="B1111" s="2" t="s">
        <v>2368</v>
      </c>
      <c r="C1111" s="7" t="s">
        <v>2369</v>
      </c>
      <c r="D1111" s="8" t="s">
        <v>2370</v>
      </c>
      <c r="E1111" s="9">
        <v>0</v>
      </c>
      <c r="F1111" s="9">
        <v>5.17</v>
      </c>
      <c r="G1111" s="9">
        <f t="shared" si="66"/>
        <v>5.17</v>
      </c>
      <c r="H1111" s="27"/>
      <c r="I1111" s="2" t="s">
        <v>22</v>
      </c>
      <c r="J1111" s="10"/>
      <c r="K1111" s="10"/>
      <c r="L1111" s="10"/>
      <c r="M1111" s="10"/>
      <c r="N1111" s="10"/>
      <c r="O1111" s="10"/>
      <c r="P1111" s="10"/>
      <c r="Q1111" s="10"/>
      <c r="R1111" s="148"/>
      <c r="S1111" s="148">
        <v>56440040311</v>
      </c>
      <c r="T1111" s="464" t="s">
        <v>2355</v>
      </c>
      <c r="U1111" s="464">
        <v>2026</v>
      </c>
    </row>
    <row r="1112" spans="2:21" ht="22.5">
      <c r="B1112" s="2" t="s">
        <v>2371</v>
      </c>
      <c r="C1112" s="7" t="s">
        <v>2372</v>
      </c>
      <c r="D1112" s="8" t="s">
        <v>2373</v>
      </c>
      <c r="E1112" s="9">
        <v>0</v>
      </c>
      <c r="F1112" s="9">
        <v>2.98</v>
      </c>
      <c r="G1112" s="9">
        <f t="shared" si="66"/>
        <v>2.98</v>
      </c>
      <c r="H1112" s="27"/>
      <c r="I1112" s="2" t="s">
        <v>22</v>
      </c>
      <c r="J1112" s="10"/>
      <c r="K1112" s="10"/>
      <c r="L1112" s="10"/>
      <c r="M1112" s="10"/>
      <c r="N1112" s="10"/>
      <c r="O1112" s="10"/>
      <c r="P1112" s="10"/>
      <c r="Q1112" s="10"/>
      <c r="R1112" s="148"/>
      <c r="S1112" s="148">
        <v>56440050296</v>
      </c>
      <c r="T1112" s="464" t="s">
        <v>2355</v>
      </c>
      <c r="U1112" s="464">
        <v>2026</v>
      </c>
    </row>
    <row r="1113" spans="2:21" ht="22.5">
      <c r="B1113" s="2" t="s">
        <v>2374</v>
      </c>
      <c r="C1113" s="7" t="s">
        <v>2375</v>
      </c>
      <c r="D1113" s="8" t="s">
        <v>2376</v>
      </c>
      <c r="E1113" s="9">
        <v>0</v>
      </c>
      <c r="F1113" s="9">
        <v>1.45</v>
      </c>
      <c r="G1113" s="9">
        <f t="shared" si="66"/>
        <v>1.45</v>
      </c>
      <c r="H1113" s="27"/>
      <c r="I1113" s="2" t="s">
        <v>22</v>
      </c>
      <c r="J1113" s="10"/>
      <c r="K1113" s="10"/>
      <c r="L1113" s="10"/>
      <c r="M1113" s="10"/>
      <c r="N1113" s="10"/>
      <c r="O1113" s="10"/>
      <c r="P1113" s="10"/>
      <c r="Q1113" s="10"/>
      <c r="R1113" s="148"/>
      <c r="S1113" s="148">
        <v>56440050351</v>
      </c>
      <c r="T1113" s="464" t="s">
        <v>2355</v>
      </c>
      <c r="U1113" s="464">
        <v>2026</v>
      </c>
    </row>
    <row r="1114" spans="2:21" ht="22.5">
      <c r="B1114" s="7" t="s">
        <v>2377</v>
      </c>
      <c r="C1114" s="7" t="s">
        <v>2378</v>
      </c>
      <c r="D1114" s="8" t="s">
        <v>2379</v>
      </c>
      <c r="E1114" s="9">
        <v>0</v>
      </c>
      <c r="F1114" s="9">
        <v>2.1</v>
      </c>
      <c r="G1114" s="9">
        <f t="shared" si="66"/>
        <v>2.1</v>
      </c>
      <c r="H1114" s="27"/>
      <c r="I1114" s="2" t="s">
        <v>22</v>
      </c>
      <c r="J1114" s="10"/>
      <c r="K1114" s="10"/>
      <c r="L1114" s="10"/>
      <c r="M1114" s="10"/>
      <c r="N1114" s="10"/>
      <c r="O1114" s="10"/>
      <c r="P1114" s="10"/>
      <c r="Q1114" s="10"/>
      <c r="R1114" s="148"/>
      <c r="S1114" s="148">
        <v>56440040298</v>
      </c>
      <c r="T1114" s="464" t="s">
        <v>2355</v>
      </c>
      <c r="U1114" s="464">
        <v>2026</v>
      </c>
    </row>
    <row r="1115" spans="2:21" ht="22.5">
      <c r="B1115" s="7" t="s">
        <v>2380</v>
      </c>
      <c r="C1115" s="7" t="s">
        <v>2381</v>
      </c>
      <c r="D1115" s="8" t="s">
        <v>2382</v>
      </c>
      <c r="E1115" s="9">
        <v>0</v>
      </c>
      <c r="F1115" s="9">
        <v>0.53</v>
      </c>
      <c r="G1115" s="9">
        <f t="shared" si="66"/>
        <v>0.53</v>
      </c>
      <c r="H1115" s="27"/>
      <c r="I1115" s="2" t="s">
        <v>22</v>
      </c>
      <c r="J1115" s="10"/>
      <c r="K1115" s="10"/>
      <c r="L1115" s="10"/>
      <c r="M1115" s="10"/>
      <c r="N1115" s="10"/>
      <c r="O1115" s="10"/>
      <c r="P1115" s="10"/>
      <c r="Q1115" s="10"/>
      <c r="R1115" s="148"/>
      <c r="S1115" s="148">
        <v>56440050305</v>
      </c>
      <c r="T1115" s="464" t="s">
        <v>2355</v>
      </c>
      <c r="U1115" s="464">
        <v>2026</v>
      </c>
    </row>
    <row r="1116" spans="2:21" ht="22.5">
      <c r="B1116" s="7" t="s">
        <v>2383</v>
      </c>
      <c r="C1116" s="7" t="s">
        <v>2384</v>
      </c>
      <c r="D1116" s="8" t="s">
        <v>2385</v>
      </c>
      <c r="E1116" s="9">
        <v>0</v>
      </c>
      <c r="F1116" s="9">
        <v>0.46</v>
      </c>
      <c r="G1116" s="9">
        <f t="shared" ref="G1116:G1123" si="67">F1116-E1116</f>
        <v>0.46</v>
      </c>
      <c r="H1116" s="27"/>
      <c r="I1116" s="2" t="s">
        <v>22</v>
      </c>
      <c r="J1116" s="10"/>
      <c r="K1116" s="10"/>
      <c r="L1116" s="10"/>
      <c r="M1116" s="10"/>
      <c r="N1116" s="10"/>
      <c r="O1116" s="10"/>
      <c r="P1116" s="10"/>
      <c r="Q1116" s="10"/>
      <c r="R1116" s="148"/>
      <c r="S1116" s="148">
        <v>56440050307</v>
      </c>
      <c r="T1116" s="464" t="s">
        <v>2355</v>
      </c>
      <c r="U1116" s="464">
        <v>2026</v>
      </c>
    </row>
    <row r="1117" spans="2:21" ht="22.5">
      <c r="B1117" s="2" t="s">
        <v>2386</v>
      </c>
      <c r="C1117" s="7" t="s">
        <v>2387</v>
      </c>
      <c r="D1117" s="8" t="s">
        <v>2388</v>
      </c>
      <c r="E1117" s="9">
        <v>0</v>
      </c>
      <c r="F1117" s="9">
        <v>0.21</v>
      </c>
      <c r="G1117" s="9">
        <f t="shared" si="67"/>
        <v>0.21</v>
      </c>
      <c r="H1117" s="27"/>
      <c r="I1117" s="2" t="s">
        <v>22</v>
      </c>
      <c r="J1117" s="10"/>
      <c r="K1117" s="10"/>
      <c r="L1117" s="10"/>
      <c r="M1117" s="10"/>
      <c r="N1117" s="10"/>
      <c r="O1117" s="10"/>
      <c r="P1117" s="10"/>
      <c r="Q1117" s="10"/>
      <c r="R1117" s="148"/>
      <c r="S1117" s="148">
        <v>56440050308</v>
      </c>
      <c r="T1117" s="464" t="s">
        <v>2355</v>
      </c>
      <c r="U1117" s="464">
        <v>2026</v>
      </c>
    </row>
    <row r="1118" spans="2:21">
      <c r="B1118" s="7" t="s">
        <v>2389</v>
      </c>
      <c r="C1118" s="16" t="s">
        <v>2390</v>
      </c>
      <c r="D1118" s="17" t="s">
        <v>2391</v>
      </c>
      <c r="E1118" s="13">
        <v>0</v>
      </c>
      <c r="F1118" s="13">
        <v>0.19</v>
      </c>
      <c r="G1118" s="13">
        <f>F1118-E1118</f>
        <v>0.19</v>
      </c>
      <c r="H1118" s="27"/>
      <c r="I1118" s="3" t="s">
        <v>32</v>
      </c>
      <c r="J1118" s="6"/>
      <c r="K1118" s="6"/>
      <c r="L1118" s="6"/>
      <c r="M1118" s="6"/>
      <c r="N1118" s="6"/>
      <c r="O1118" s="6"/>
      <c r="P1118" s="6"/>
      <c r="Q1118" s="14"/>
      <c r="R1118" s="203"/>
      <c r="S1118" s="203">
        <v>56440050306</v>
      </c>
      <c r="T1118" s="464" t="s">
        <v>2355</v>
      </c>
      <c r="U1118" s="464">
        <v>2026</v>
      </c>
    </row>
    <row r="1119" spans="2:21" ht="22.5">
      <c r="B1119" s="685" t="s">
        <v>2392</v>
      </c>
      <c r="C1119" s="756" t="s">
        <v>2393</v>
      </c>
      <c r="D1119" s="728" t="s">
        <v>2394</v>
      </c>
      <c r="E1119" s="39">
        <v>0</v>
      </c>
      <c r="F1119" s="39">
        <v>1.7999999999999999E-2</v>
      </c>
      <c r="G1119" s="39">
        <f t="shared" si="67"/>
        <v>1.7999999999999999E-2</v>
      </c>
      <c r="H1119" s="27"/>
      <c r="I1119" s="41" t="s">
        <v>22</v>
      </c>
      <c r="J1119" s="700"/>
      <c r="K1119" s="700"/>
      <c r="L1119" s="700"/>
      <c r="M1119" s="700"/>
      <c r="N1119" s="700"/>
      <c r="O1119" s="700"/>
      <c r="P1119" s="700"/>
      <c r="Q1119" s="700"/>
      <c r="R1119" s="148"/>
      <c r="S1119" s="858">
        <v>56440040294</v>
      </c>
      <c r="T1119" s="685" t="s">
        <v>2355</v>
      </c>
      <c r="U1119" s="685">
        <v>2026</v>
      </c>
    </row>
    <row r="1120" spans="2:21">
      <c r="B1120" s="687"/>
      <c r="C1120" s="758"/>
      <c r="D1120" s="759"/>
      <c r="E1120" s="45">
        <v>1.7999999999999999E-2</v>
      </c>
      <c r="F1120" s="45">
        <v>0.29199999999999998</v>
      </c>
      <c r="G1120" s="45">
        <f t="shared" si="67"/>
        <v>0.27399999999999997</v>
      </c>
      <c r="H1120" s="27"/>
      <c r="I1120" s="47" t="s">
        <v>32</v>
      </c>
      <c r="J1120" s="684"/>
      <c r="K1120" s="684"/>
      <c r="L1120" s="684"/>
      <c r="M1120" s="684"/>
      <c r="N1120" s="684"/>
      <c r="O1120" s="684"/>
      <c r="P1120" s="684"/>
      <c r="Q1120" s="684"/>
      <c r="R1120" s="202"/>
      <c r="S1120" s="738"/>
      <c r="T1120" s="687"/>
      <c r="U1120" s="687"/>
    </row>
    <row r="1121" spans="2:21" ht="22.5">
      <c r="B1121" s="687"/>
      <c r="C1121" s="758"/>
      <c r="D1121" s="759"/>
      <c r="E1121" s="45">
        <v>0.29199999999999998</v>
      </c>
      <c r="F1121" s="45">
        <v>0.46</v>
      </c>
      <c r="G1121" s="45">
        <f t="shared" si="67"/>
        <v>0.16800000000000004</v>
      </c>
      <c r="H1121" s="27"/>
      <c r="I1121" s="47" t="s">
        <v>22</v>
      </c>
      <c r="J1121" s="684"/>
      <c r="K1121" s="684"/>
      <c r="L1121" s="684"/>
      <c r="M1121" s="684"/>
      <c r="N1121" s="684"/>
      <c r="O1121" s="684"/>
      <c r="P1121" s="684"/>
      <c r="Q1121" s="684"/>
      <c r="R1121" s="202"/>
      <c r="S1121" s="738"/>
      <c r="T1121" s="687"/>
      <c r="U1121" s="687"/>
    </row>
    <row r="1122" spans="2:21">
      <c r="B1122" s="687"/>
      <c r="C1122" s="758"/>
      <c r="D1122" s="759"/>
      <c r="E1122" s="45">
        <v>0.46</v>
      </c>
      <c r="F1122" s="45">
        <v>0.53</v>
      </c>
      <c r="G1122" s="45">
        <f t="shared" si="67"/>
        <v>7.0000000000000007E-2</v>
      </c>
      <c r="H1122" s="27"/>
      <c r="I1122" s="47" t="s">
        <v>32</v>
      </c>
      <c r="J1122" s="684"/>
      <c r="K1122" s="684"/>
      <c r="L1122" s="684"/>
      <c r="M1122" s="684"/>
      <c r="N1122" s="684"/>
      <c r="O1122" s="684"/>
      <c r="P1122" s="684"/>
      <c r="Q1122" s="684"/>
      <c r="R1122" s="202"/>
      <c r="S1122" s="738"/>
      <c r="T1122" s="687"/>
      <c r="U1122" s="687"/>
    </row>
    <row r="1123" spans="2:21" ht="22.5">
      <c r="B1123" s="686"/>
      <c r="C1123" s="758"/>
      <c r="D1123" s="759"/>
      <c r="E1123" s="48">
        <v>0.53</v>
      </c>
      <c r="F1123" s="48">
        <v>0.84</v>
      </c>
      <c r="G1123" s="48">
        <f t="shared" si="67"/>
        <v>0.30999999999999994</v>
      </c>
      <c r="H1123" s="27"/>
      <c r="I1123" s="50" t="s">
        <v>22</v>
      </c>
      <c r="J1123" s="684"/>
      <c r="K1123" s="684"/>
      <c r="L1123" s="684"/>
      <c r="M1123" s="684"/>
      <c r="N1123" s="684"/>
      <c r="O1123" s="684"/>
      <c r="P1123" s="684"/>
      <c r="Q1123" s="684"/>
      <c r="R1123" s="202"/>
      <c r="S1123" s="737"/>
      <c r="T1123" s="686"/>
      <c r="U1123" s="686"/>
    </row>
    <row r="1124" spans="2:21">
      <c r="B1124" s="685" t="s">
        <v>2395</v>
      </c>
      <c r="C1124" s="756" t="s">
        <v>2396</v>
      </c>
      <c r="D1124" s="728" t="s">
        <v>2397</v>
      </c>
      <c r="E1124" s="39">
        <v>0</v>
      </c>
      <c r="F1124" s="39">
        <v>0.12</v>
      </c>
      <c r="G1124" s="39">
        <f t="shared" ref="G1124:G1143" si="68">F1124-E1124</f>
        <v>0.12</v>
      </c>
      <c r="H1124" s="27"/>
      <c r="I1124" s="41" t="s">
        <v>32</v>
      </c>
      <c r="J1124" s="700"/>
      <c r="K1124" s="700"/>
      <c r="L1124" s="700"/>
      <c r="M1124" s="700"/>
      <c r="N1124" s="700"/>
      <c r="O1124" s="700"/>
      <c r="P1124" s="700"/>
      <c r="Q1124" s="700"/>
      <c r="R1124" s="777"/>
      <c r="S1124" s="777">
        <v>56440040302</v>
      </c>
      <c r="T1124" s="692" t="s">
        <v>2355</v>
      </c>
      <c r="U1124" s="692">
        <v>2026</v>
      </c>
    </row>
    <row r="1125" spans="2:21" ht="22.5">
      <c r="B1125" s="686"/>
      <c r="C1125" s="758"/>
      <c r="D1125" s="759"/>
      <c r="E1125" s="48">
        <v>0.12</v>
      </c>
      <c r="F1125" s="48">
        <v>1.8</v>
      </c>
      <c r="G1125" s="48">
        <f t="shared" si="68"/>
        <v>1.6800000000000002</v>
      </c>
      <c r="H1125" s="27"/>
      <c r="I1125" s="50" t="s">
        <v>22</v>
      </c>
      <c r="J1125" s="684"/>
      <c r="K1125" s="684"/>
      <c r="L1125" s="684"/>
      <c r="M1125" s="684"/>
      <c r="N1125" s="684"/>
      <c r="O1125" s="684"/>
      <c r="P1125" s="684"/>
      <c r="Q1125" s="684"/>
      <c r="R1125" s="857"/>
      <c r="S1125" s="857"/>
      <c r="T1125" s="686"/>
      <c r="U1125" s="686"/>
    </row>
    <row r="1126" spans="2:21" ht="22.5">
      <c r="B1126" s="2" t="s">
        <v>2398</v>
      </c>
      <c r="C1126" s="7" t="s">
        <v>2399</v>
      </c>
      <c r="D1126" s="8" t="s">
        <v>2400</v>
      </c>
      <c r="E1126" s="9">
        <v>0</v>
      </c>
      <c r="F1126" s="9">
        <v>0.43</v>
      </c>
      <c r="G1126" s="9">
        <f t="shared" si="68"/>
        <v>0.43</v>
      </c>
      <c r="H1126" s="27"/>
      <c r="I1126" s="2" t="s">
        <v>22</v>
      </c>
      <c r="J1126" s="10"/>
      <c r="K1126" s="10"/>
      <c r="L1126" s="10"/>
      <c r="M1126" s="10"/>
      <c r="N1126" s="10"/>
      <c r="O1126" s="10"/>
      <c r="P1126" s="10"/>
      <c r="Q1126" s="10"/>
      <c r="R1126" s="148"/>
      <c r="S1126" s="148">
        <v>56440040254</v>
      </c>
      <c r="T1126" s="464" t="s">
        <v>2355</v>
      </c>
      <c r="U1126" s="464">
        <v>2026</v>
      </c>
    </row>
    <row r="1127" spans="2:21">
      <c r="B1127" s="2" t="s">
        <v>2401</v>
      </c>
      <c r="C1127" s="7" t="s">
        <v>2402</v>
      </c>
      <c r="D1127" s="8" t="s">
        <v>2403</v>
      </c>
      <c r="E1127" s="9">
        <v>0</v>
      </c>
      <c r="F1127" s="9">
        <v>0.17</v>
      </c>
      <c r="G1127" s="9">
        <f t="shared" si="68"/>
        <v>0.17</v>
      </c>
      <c r="H1127" s="27"/>
      <c r="I1127" s="2" t="s">
        <v>32</v>
      </c>
      <c r="J1127" s="10"/>
      <c r="K1127" s="10"/>
      <c r="L1127" s="10"/>
      <c r="M1127" s="10"/>
      <c r="N1127" s="10"/>
      <c r="O1127" s="10"/>
      <c r="P1127" s="10"/>
      <c r="Q1127" s="10"/>
      <c r="R1127" s="148"/>
      <c r="S1127" s="148">
        <v>56440050263</v>
      </c>
      <c r="T1127" s="464" t="s">
        <v>2355</v>
      </c>
      <c r="U1127" s="464">
        <v>2026</v>
      </c>
    </row>
    <row r="1128" spans="2:21" ht="22.5">
      <c r="B1128" s="2" t="s">
        <v>2404</v>
      </c>
      <c r="C1128" s="7" t="s">
        <v>2405</v>
      </c>
      <c r="D1128" s="8" t="s">
        <v>2406</v>
      </c>
      <c r="E1128" s="9">
        <v>0</v>
      </c>
      <c r="F1128" s="9">
        <v>4.05</v>
      </c>
      <c r="G1128" s="9">
        <f t="shared" si="68"/>
        <v>4.05</v>
      </c>
      <c r="H1128" s="27"/>
      <c r="I1128" s="2" t="s">
        <v>22</v>
      </c>
      <c r="J1128" s="10"/>
      <c r="K1128" s="10"/>
      <c r="L1128" s="10"/>
      <c r="M1128" s="10"/>
      <c r="N1128" s="10"/>
      <c r="O1128" s="10"/>
      <c r="P1128" s="10"/>
      <c r="Q1128" s="10"/>
      <c r="R1128" s="148"/>
      <c r="S1128" s="148">
        <v>56440020097</v>
      </c>
      <c r="T1128" s="464" t="s">
        <v>2355</v>
      </c>
      <c r="U1128" s="464">
        <v>2026</v>
      </c>
    </row>
    <row r="1129" spans="2:21" ht="22.5">
      <c r="B1129" s="2" t="s">
        <v>2407</v>
      </c>
      <c r="C1129" s="7" t="s">
        <v>2408</v>
      </c>
      <c r="D1129" s="8" t="s">
        <v>2409</v>
      </c>
      <c r="E1129" s="9">
        <v>0</v>
      </c>
      <c r="F1129" s="9">
        <v>3.54</v>
      </c>
      <c r="G1129" s="9">
        <f t="shared" si="68"/>
        <v>3.54</v>
      </c>
      <c r="H1129" s="27"/>
      <c r="I1129" s="2" t="s">
        <v>22</v>
      </c>
      <c r="J1129" s="10" t="s">
        <v>3583</v>
      </c>
      <c r="K1129" s="10">
        <v>0.97</v>
      </c>
      <c r="L1129" s="2" t="s">
        <v>2451</v>
      </c>
      <c r="M1129" s="10">
        <v>18</v>
      </c>
      <c r="N1129" s="10">
        <v>130</v>
      </c>
      <c r="O1129" s="10"/>
      <c r="P1129" s="10" t="s">
        <v>253</v>
      </c>
      <c r="Q1129" s="10"/>
      <c r="R1129" s="148"/>
      <c r="S1129" s="148">
        <v>56440040296</v>
      </c>
      <c r="T1129" s="464" t="s">
        <v>2355</v>
      </c>
      <c r="U1129" s="464">
        <v>2026</v>
      </c>
    </row>
    <row r="1130" spans="2:21" ht="22.5">
      <c r="B1130" s="7" t="s">
        <v>2410</v>
      </c>
      <c r="C1130" s="7" t="s">
        <v>2411</v>
      </c>
      <c r="D1130" s="8" t="s">
        <v>2412</v>
      </c>
      <c r="E1130" s="9">
        <v>0</v>
      </c>
      <c r="F1130" s="9">
        <v>1.33</v>
      </c>
      <c r="G1130" s="9">
        <f t="shared" si="68"/>
        <v>1.33</v>
      </c>
      <c r="H1130" s="27"/>
      <c r="I1130" s="2" t="s">
        <v>22</v>
      </c>
      <c r="J1130" s="10"/>
      <c r="K1130" s="10"/>
      <c r="L1130" s="10"/>
      <c r="M1130" s="10"/>
      <c r="N1130" s="10"/>
      <c r="O1130" s="10"/>
      <c r="P1130" s="10"/>
      <c r="Q1130" s="10"/>
      <c r="R1130" s="148"/>
      <c r="S1130" s="148">
        <v>56440020098</v>
      </c>
      <c r="T1130" s="464" t="s">
        <v>2355</v>
      </c>
      <c r="U1130" s="464">
        <v>2026</v>
      </c>
    </row>
    <row r="1131" spans="2:21" ht="22.5">
      <c r="B1131" s="7" t="s">
        <v>2413</v>
      </c>
      <c r="C1131" s="7" t="s">
        <v>2414</v>
      </c>
      <c r="D1131" s="8" t="s">
        <v>2415</v>
      </c>
      <c r="E1131" s="9">
        <v>0</v>
      </c>
      <c r="F1131" s="9">
        <v>3.99</v>
      </c>
      <c r="G1131" s="9">
        <f t="shared" si="68"/>
        <v>3.99</v>
      </c>
      <c r="H1131" s="27"/>
      <c r="I1131" s="2" t="s">
        <v>22</v>
      </c>
      <c r="J1131" s="10"/>
      <c r="K1131" s="10"/>
      <c r="L1131" s="10"/>
      <c r="M1131" s="10"/>
      <c r="N1131" s="10"/>
      <c r="O1131" s="10"/>
      <c r="P1131" s="10"/>
      <c r="Q1131" s="10"/>
      <c r="R1131" s="148"/>
      <c r="S1131" s="148">
        <v>56440020099</v>
      </c>
      <c r="T1131" s="464" t="s">
        <v>2355</v>
      </c>
      <c r="U1131" s="464">
        <v>2026</v>
      </c>
    </row>
    <row r="1132" spans="2:21" ht="22.5">
      <c r="B1132" s="2" t="s">
        <v>2416</v>
      </c>
      <c r="C1132" s="7" t="s">
        <v>2417</v>
      </c>
      <c r="D1132" s="8" t="s">
        <v>2418</v>
      </c>
      <c r="E1132" s="9">
        <v>0</v>
      </c>
      <c r="F1132" s="9">
        <v>0.89</v>
      </c>
      <c r="G1132" s="9">
        <f t="shared" si="68"/>
        <v>0.89</v>
      </c>
      <c r="H1132" s="27"/>
      <c r="I1132" s="2" t="s">
        <v>22</v>
      </c>
      <c r="J1132" s="10"/>
      <c r="K1132" s="10"/>
      <c r="L1132" s="10"/>
      <c r="M1132" s="10"/>
      <c r="N1132" s="10"/>
      <c r="O1132" s="10"/>
      <c r="P1132" s="10"/>
      <c r="Q1132" s="10"/>
      <c r="R1132" s="148"/>
      <c r="S1132" s="148">
        <v>56440050097</v>
      </c>
      <c r="T1132" s="464" t="s">
        <v>2355</v>
      </c>
      <c r="U1132" s="464">
        <v>2026</v>
      </c>
    </row>
    <row r="1133" spans="2:21" ht="22.5">
      <c r="B1133" s="2" t="s">
        <v>2419</v>
      </c>
      <c r="C1133" s="7" t="s">
        <v>2420</v>
      </c>
      <c r="D1133" s="8" t="s">
        <v>2421</v>
      </c>
      <c r="E1133" s="9">
        <v>0</v>
      </c>
      <c r="F1133" s="9">
        <v>0.4</v>
      </c>
      <c r="G1133" s="9">
        <f t="shared" si="68"/>
        <v>0.4</v>
      </c>
      <c r="H1133" s="27"/>
      <c r="I1133" s="2" t="s">
        <v>22</v>
      </c>
      <c r="J1133" s="10"/>
      <c r="K1133" s="10"/>
      <c r="L1133" s="10"/>
      <c r="M1133" s="10"/>
      <c r="N1133" s="10"/>
      <c r="O1133" s="10"/>
      <c r="P1133" s="10"/>
      <c r="Q1133" s="10"/>
      <c r="R1133" s="148"/>
      <c r="S1133" s="148">
        <v>56440040258</v>
      </c>
      <c r="T1133" s="464" t="s">
        <v>2355</v>
      </c>
      <c r="U1133" s="464">
        <v>2026</v>
      </c>
    </row>
    <row r="1134" spans="2:21" ht="22.5">
      <c r="B1134" s="2" t="s">
        <v>2422</v>
      </c>
      <c r="C1134" s="7" t="s">
        <v>2423</v>
      </c>
      <c r="D1134" s="8" t="s">
        <v>2424</v>
      </c>
      <c r="E1134" s="9">
        <v>0</v>
      </c>
      <c r="F1134" s="9">
        <v>0.44</v>
      </c>
      <c r="G1134" s="9">
        <f t="shared" si="68"/>
        <v>0.44</v>
      </c>
      <c r="H1134" s="27"/>
      <c r="I1134" s="2" t="s">
        <v>22</v>
      </c>
      <c r="J1134" s="10"/>
      <c r="K1134" s="10"/>
      <c r="L1134" s="10"/>
      <c r="M1134" s="10"/>
      <c r="N1134" s="10"/>
      <c r="O1134" s="10"/>
      <c r="P1134" s="10"/>
      <c r="Q1134" s="10"/>
      <c r="R1134" s="148"/>
      <c r="S1134" s="148">
        <v>56440040299</v>
      </c>
      <c r="T1134" s="464" t="s">
        <v>2355</v>
      </c>
      <c r="U1134" s="464">
        <v>2026</v>
      </c>
    </row>
    <row r="1135" spans="2:21" ht="22.5">
      <c r="B1135" s="2" t="s">
        <v>2425</v>
      </c>
      <c r="C1135" s="7" t="s">
        <v>2426</v>
      </c>
      <c r="D1135" s="8" t="s">
        <v>2427</v>
      </c>
      <c r="E1135" s="38">
        <v>0</v>
      </c>
      <c r="F1135" s="38">
        <v>0.28999999999999998</v>
      </c>
      <c r="G1135" s="38">
        <f t="shared" si="68"/>
        <v>0.28999999999999998</v>
      </c>
      <c r="H1135" s="27"/>
      <c r="I1135" s="2" t="s">
        <v>22</v>
      </c>
      <c r="J1135" s="10"/>
      <c r="K1135" s="10"/>
      <c r="L1135" s="10"/>
      <c r="M1135" s="10"/>
      <c r="N1135" s="10"/>
      <c r="O1135" s="10"/>
      <c r="P1135" s="10"/>
      <c r="Q1135" s="10"/>
      <c r="R1135" s="205"/>
      <c r="S1135" s="205">
        <v>56440050303</v>
      </c>
      <c r="T1135" s="464" t="s">
        <v>2355</v>
      </c>
      <c r="U1135" s="464">
        <v>2026</v>
      </c>
    </row>
    <row r="1136" spans="2:21" ht="22.5">
      <c r="B1136" s="2" t="s">
        <v>2428</v>
      </c>
      <c r="C1136" s="7" t="s">
        <v>2429</v>
      </c>
      <c r="D1136" s="8" t="s">
        <v>2430</v>
      </c>
      <c r="E1136" s="9">
        <v>0</v>
      </c>
      <c r="F1136" s="9">
        <v>0.3</v>
      </c>
      <c r="G1136" s="9">
        <f t="shared" si="68"/>
        <v>0.3</v>
      </c>
      <c r="H1136" s="27"/>
      <c r="I1136" s="2" t="s">
        <v>22</v>
      </c>
      <c r="J1136" s="10"/>
      <c r="K1136" s="10"/>
      <c r="L1136" s="10"/>
      <c r="M1136" s="10"/>
      <c r="N1136" s="10"/>
      <c r="O1136" s="10"/>
      <c r="P1136" s="10"/>
      <c r="Q1136" s="10"/>
      <c r="R1136" s="148"/>
      <c r="S1136" s="148">
        <v>56440050304</v>
      </c>
      <c r="T1136" s="464" t="s">
        <v>2355</v>
      </c>
      <c r="U1136" s="464">
        <v>2026</v>
      </c>
    </row>
    <row r="1137" spans="2:21" ht="22.5">
      <c r="B1137" s="16" t="s">
        <v>2431</v>
      </c>
      <c r="C1137" s="16" t="s">
        <v>2432</v>
      </c>
      <c r="D1137" s="17" t="s">
        <v>2433</v>
      </c>
      <c r="E1137" s="13">
        <v>0</v>
      </c>
      <c r="F1137" s="13">
        <v>0.51</v>
      </c>
      <c r="G1137" s="13">
        <f t="shared" si="68"/>
        <v>0.51</v>
      </c>
      <c r="H1137" s="27"/>
      <c r="I1137" s="3" t="s">
        <v>22</v>
      </c>
      <c r="J1137" s="6"/>
      <c r="K1137" s="6"/>
      <c r="L1137" s="6"/>
      <c r="M1137" s="6"/>
      <c r="N1137" s="6"/>
      <c r="O1137" s="6"/>
      <c r="P1137" s="6"/>
      <c r="Q1137" s="14"/>
      <c r="R1137" s="203"/>
      <c r="S1137" s="203">
        <v>56440040303</v>
      </c>
      <c r="T1137" s="464" t="s">
        <v>2355</v>
      </c>
      <c r="U1137" s="464">
        <v>2026</v>
      </c>
    </row>
    <row r="1138" spans="2:21" ht="22.5">
      <c r="B1138" s="16" t="s">
        <v>2434</v>
      </c>
      <c r="C1138" s="16" t="s">
        <v>2435</v>
      </c>
      <c r="D1138" s="17" t="s">
        <v>2436</v>
      </c>
      <c r="E1138" s="13">
        <v>0</v>
      </c>
      <c r="F1138" s="13">
        <v>0.24</v>
      </c>
      <c r="G1138" s="13">
        <f t="shared" si="68"/>
        <v>0.24</v>
      </c>
      <c r="H1138" s="27"/>
      <c r="I1138" s="3" t="s">
        <v>22</v>
      </c>
      <c r="J1138" s="6"/>
      <c r="K1138" s="6"/>
      <c r="L1138" s="6"/>
      <c r="M1138" s="6"/>
      <c r="N1138" s="6"/>
      <c r="O1138" s="6"/>
      <c r="P1138" s="6"/>
      <c r="Q1138" s="14"/>
      <c r="R1138" s="203"/>
      <c r="S1138" s="203">
        <v>56440040308</v>
      </c>
      <c r="T1138" s="464" t="s">
        <v>2355</v>
      </c>
      <c r="U1138" s="464">
        <v>2026</v>
      </c>
    </row>
    <row r="1139" spans="2:21" ht="22.5">
      <c r="B1139" s="2" t="s">
        <v>2437</v>
      </c>
      <c r="C1139" s="7" t="s">
        <v>2438</v>
      </c>
      <c r="D1139" s="8" t="s">
        <v>2439</v>
      </c>
      <c r="E1139" s="9">
        <v>0</v>
      </c>
      <c r="F1139" s="9">
        <v>0.25</v>
      </c>
      <c r="G1139" s="9">
        <f t="shared" si="68"/>
        <v>0.25</v>
      </c>
      <c r="H1139" s="27"/>
      <c r="I1139" s="2" t="s">
        <v>22</v>
      </c>
      <c r="J1139" s="10"/>
      <c r="K1139" s="10"/>
      <c r="L1139" s="10"/>
      <c r="M1139" s="10"/>
      <c r="N1139" s="10"/>
      <c r="O1139" s="10"/>
      <c r="P1139" s="10"/>
      <c r="Q1139" s="10"/>
      <c r="R1139" s="148"/>
      <c r="S1139" s="148">
        <v>56440040263</v>
      </c>
      <c r="T1139" s="464" t="s">
        <v>2355</v>
      </c>
      <c r="U1139" s="464">
        <v>2026</v>
      </c>
    </row>
    <row r="1140" spans="2:21" ht="22.5">
      <c r="B1140" s="16" t="s">
        <v>2440</v>
      </c>
      <c r="C1140" s="16" t="s">
        <v>2441</v>
      </c>
      <c r="D1140" s="17" t="s">
        <v>2442</v>
      </c>
      <c r="E1140" s="13">
        <v>0</v>
      </c>
      <c r="F1140" s="13">
        <v>0.1</v>
      </c>
      <c r="G1140" s="13">
        <f t="shared" si="68"/>
        <v>0.1</v>
      </c>
      <c r="H1140" s="27"/>
      <c r="I1140" s="3" t="s">
        <v>22</v>
      </c>
      <c r="J1140" s="6"/>
      <c r="K1140" s="6"/>
      <c r="L1140" s="6"/>
      <c r="M1140" s="6"/>
      <c r="N1140" s="6"/>
      <c r="O1140" s="6"/>
      <c r="P1140" s="6"/>
      <c r="Q1140" s="14"/>
      <c r="R1140" s="203"/>
      <c r="S1140" s="203">
        <v>56440040306</v>
      </c>
      <c r="T1140" s="464" t="s">
        <v>2355</v>
      </c>
      <c r="U1140" s="464">
        <v>2026</v>
      </c>
    </row>
    <row r="1141" spans="2:21" ht="22.5">
      <c r="B1141" s="2" t="s">
        <v>2434</v>
      </c>
      <c r="C1141" s="7" t="s">
        <v>2443</v>
      </c>
      <c r="D1141" s="8" t="s">
        <v>2444</v>
      </c>
      <c r="E1141" s="9">
        <v>0</v>
      </c>
      <c r="F1141" s="9">
        <v>0.13</v>
      </c>
      <c r="G1141" s="9">
        <f t="shared" si="68"/>
        <v>0.13</v>
      </c>
      <c r="H1141" s="27"/>
      <c r="I1141" s="2" t="s">
        <v>22</v>
      </c>
      <c r="J1141" s="10"/>
      <c r="K1141" s="10"/>
      <c r="L1141" s="10"/>
      <c r="M1141" s="10"/>
      <c r="N1141" s="10"/>
      <c r="O1141" s="10"/>
      <c r="P1141" s="10"/>
      <c r="Q1141" s="10"/>
      <c r="R1141" s="148"/>
      <c r="S1141" s="148">
        <v>56440040300</v>
      </c>
      <c r="T1141" s="464" t="s">
        <v>2355</v>
      </c>
      <c r="U1141" s="464">
        <v>2026</v>
      </c>
    </row>
    <row r="1142" spans="2:21" ht="22.5">
      <c r="B1142" s="16" t="s">
        <v>2445</v>
      </c>
      <c r="C1142" s="16" t="s">
        <v>2446</v>
      </c>
      <c r="D1142" s="17" t="s">
        <v>2447</v>
      </c>
      <c r="E1142" s="13">
        <v>0</v>
      </c>
      <c r="F1142" s="13">
        <v>0.23</v>
      </c>
      <c r="G1142" s="13">
        <f t="shared" si="68"/>
        <v>0.23</v>
      </c>
      <c r="H1142" s="27"/>
      <c r="I1142" s="3" t="s">
        <v>22</v>
      </c>
      <c r="J1142" s="6"/>
      <c r="K1142" s="6"/>
      <c r="L1142" s="6"/>
      <c r="M1142" s="6"/>
      <c r="N1142" s="6"/>
      <c r="O1142" s="6"/>
      <c r="P1142" s="6"/>
      <c r="Q1142" s="14"/>
      <c r="R1142" s="203"/>
      <c r="S1142" s="203">
        <v>56440040307</v>
      </c>
      <c r="T1142" s="464" t="s">
        <v>2355</v>
      </c>
      <c r="U1142" s="464">
        <v>2026</v>
      </c>
    </row>
    <row r="1143" spans="2:21" ht="22.5">
      <c r="B1143" s="2" t="s">
        <v>2448</v>
      </c>
      <c r="C1143" s="7" t="s">
        <v>2449</v>
      </c>
      <c r="D1143" s="8" t="s">
        <v>2450</v>
      </c>
      <c r="E1143" s="9">
        <v>0</v>
      </c>
      <c r="F1143" s="9">
        <v>0.55000000000000004</v>
      </c>
      <c r="G1143" s="9">
        <f t="shared" si="68"/>
        <v>0.55000000000000004</v>
      </c>
      <c r="H1143" s="27"/>
      <c r="I1143" s="2" t="s">
        <v>22</v>
      </c>
      <c r="J1143" s="10"/>
      <c r="K1143" s="10"/>
      <c r="L1143" s="10"/>
      <c r="M1143" s="10"/>
      <c r="N1143" s="10"/>
      <c r="O1143" s="10"/>
      <c r="P1143" s="10"/>
      <c r="Q1143" s="10"/>
      <c r="R1143" s="148"/>
      <c r="S1143" s="148">
        <v>56440040012</v>
      </c>
      <c r="T1143" s="464" t="s">
        <v>2355</v>
      </c>
      <c r="U1143" s="464">
        <v>2026</v>
      </c>
    </row>
    <row r="1144" spans="2:21" ht="22.5">
      <c r="B1144" s="7" t="s">
        <v>2452</v>
      </c>
      <c r="C1144" s="7" t="s">
        <v>2453</v>
      </c>
      <c r="D1144" s="8" t="s">
        <v>2454</v>
      </c>
      <c r="E1144" s="9">
        <v>0</v>
      </c>
      <c r="F1144" s="9">
        <v>0.1</v>
      </c>
      <c r="G1144" s="9">
        <f t="shared" ref="G1144:G1156" si="69">F1144-E1144</f>
        <v>0.1</v>
      </c>
      <c r="H1144" s="27"/>
      <c r="I1144" s="2" t="s">
        <v>22</v>
      </c>
      <c r="J1144" s="10"/>
      <c r="K1144" s="10"/>
      <c r="L1144" s="10"/>
      <c r="M1144" s="10"/>
      <c r="N1144" s="10"/>
      <c r="O1144" s="10"/>
      <c r="P1144" s="10"/>
      <c r="Q1144" s="10"/>
      <c r="R1144" s="206"/>
      <c r="S1144" s="206">
        <v>56440040136</v>
      </c>
      <c r="T1144" s="464" t="s">
        <v>2355</v>
      </c>
      <c r="U1144" s="464">
        <v>2026</v>
      </c>
    </row>
    <row r="1145" spans="2:21" ht="22.5">
      <c r="B1145" s="7" t="s">
        <v>2455</v>
      </c>
      <c r="C1145" s="7" t="s">
        <v>2456</v>
      </c>
      <c r="D1145" s="8" t="s">
        <v>2457</v>
      </c>
      <c r="E1145" s="9">
        <v>0</v>
      </c>
      <c r="F1145" s="9">
        <v>2.37</v>
      </c>
      <c r="G1145" s="9">
        <f t="shared" si="69"/>
        <v>2.37</v>
      </c>
      <c r="H1145" s="27"/>
      <c r="I1145" s="2" t="s">
        <v>22</v>
      </c>
      <c r="J1145" s="10"/>
      <c r="K1145" s="10"/>
      <c r="L1145" s="10"/>
      <c r="M1145" s="10"/>
      <c r="N1145" s="10"/>
      <c r="O1145" s="10"/>
      <c r="P1145" s="10"/>
      <c r="Q1145" s="10"/>
      <c r="R1145" s="148"/>
      <c r="S1145" s="148">
        <v>56440020096</v>
      </c>
      <c r="T1145" s="464" t="s">
        <v>2355</v>
      </c>
      <c r="U1145" s="464">
        <v>2026</v>
      </c>
    </row>
    <row r="1146" spans="2:21" ht="22.5">
      <c r="B1146" s="7" t="s">
        <v>2458</v>
      </c>
      <c r="C1146" s="7" t="s">
        <v>2459</v>
      </c>
      <c r="D1146" s="8" t="s">
        <v>2460</v>
      </c>
      <c r="E1146" s="9">
        <v>0</v>
      </c>
      <c r="F1146" s="9">
        <v>0.28999999999999998</v>
      </c>
      <c r="G1146" s="9">
        <f t="shared" si="69"/>
        <v>0.28999999999999998</v>
      </c>
      <c r="H1146" s="27"/>
      <c r="I1146" s="2" t="s">
        <v>22</v>
      </c>
      <c r="J1146" s="10"/>
      <c r="K1146" s="10"/>
      <c r="L1146" s="10"/>
      <c r="M1146" s="10"/>
      <c r="N1146" s="10"/>
      <c r="O1146" s="10"/>
      <c r="P1146" s="10"/>
      <c r="Q1146" s="10"/>
      <c r="R1146" s="148"/>
      <c r="S1146" s="148">
        <v>56440050302</v>
      </c>
      <c r="T1146" s="464" t="s">
        <v>2355</v>
      </c>
      <c r="U1146" s="464">
        <v>2026</v>
      </c>
    </row>
    <row r="1147" spans="2:21" ht="22.5">
      <c r="B1147" s="7" t="s">
        <v>2461</v>
      </c>
      <c r="C1147" s="7" t="s">
        <v>2462</v>
      </c>
      <c r="D1147" s="8" t="s">
        <v>2463</v>
      </c>
      <c r="E1147" s="9">
        <v>0</v>
      </c>
      <c r="F1147" s="9">
        <v>1.39</v>
      </c>
      <c r="G1147" s="9">
        <f t="shared" si="69"/>
        <v>1.39</v>
      </c>
      <c r="H1147" s="27"/>
      <c r="I1147" s="2" t="s">
        <v>22</v>
      </c>
      <c r="J1147" s="10"/>
      <c r="K1147" s="10"/>
      <c r="L1147" s="10"/>
      <c r="M1147" s="10"/>
      <c r="N1147" s="10"/>
      <c r="O1147" s="10"/>
      <c r="P1147" s="10"/>
      <c r="Q1147" s="10"/>
      <c r="R1147" s="148"/>
      <c r="S1147" s="148">
        <v>56440050310</v>
      </c>
      <c r="T1147" s="464" t="s">
        <v>2355</v>
      </c>
      <c r="U1147" s="464">
        <v>2026</v>
      </c>
    </row>
    <row r="1148" spans="2:21" ht="22.5">
      <c r="B1148" s="7" t="s">
        <v>2464</v>
      </c>
      <c r="C1148" s="7" t="s">
        <v>2465</v>
      </c>
      <c r="D1148" s="8" t="s">
        <v>2466</v>
      </c>
      <c r="E1148" s="9">
        <v>0</v>
      </c>
      <c r="F1148" s="9">
        <v>1.76</v>
      </c>
      <c r="G1148" s="9">
        <f t="shared" si="69"/>
        <v>1.76</v>
      </c>
      <c r="H1148" s="27"/>
      <c r="I1148" s="2" t="s">
        <v>22</v>
      </c>
      <c r="J1148" s="10"/>
      <c r="K1148" s="10"/>
      <c r="L1148" s="10"/>
      <c r="M1148" s="10"/>
      <c r="N1148" s="10"/>
      <c r="O1148" s="10"/>
      <c r="P1148" s="10"/>
      <c r="Q1148" s="10"/>
      <c r="R1148" s="148"/>
      <c r="S1148" s="148">
        <v>56440050311</v>
      </c>
      <c r="T1148" s="464" t="s">
        <v>2355</v>
      </c>
      <c r="U1148" s="464">
        <v>2026</v>
      </c>
    </row>
    <row r="1149" spans="2:21" ht="22.5">
      <c r="B1149" s="7" t="s">
        <v>2467</v>
      </c>
      <c r="C1149" s="7" t="s">
        <v>2468</v>
      </c>
      <c r="D1149" s="8" t="s">
        <v>2469</v>
      </c>
      <c r="E1149" s="9">
        <v>0</v>
      </c>
      <c r="F1149" s="9">
        <v>1.99</v>
      </c>
      <c r="G1149" s="9">
        <f t="shared" si="69"/>
        <v>1.99</v>
      </c>
      <c r="H1149" s="27"/>
      <c r="I1149" s="2" t="s">
        <v>22</v>
      </c>
      <c r="J1149" s="10"/>
      <c r="K1149" s="10"/>
      <c r="L1149" s="10"/>
      <c r="M1149" s="10"/>
      <c r="N1149" s="10"/>
      <c r="O1149" s="10"/>
      <c r="P1149" s="10"/>
      <c r="Q1149" s="10"/>
      <c r="R1149" s="148"/>
      <c r="S1149" s="148">
        <v>56440050309</v>
      </c>
      <c r="T1149" s="464" t="s">
        <v>2355</v>
      </c>
      <c r="U1149" s="464">
        <v>2026</v>
      </c>
    </row>
    <row r="1150" spans="2:21" ht="22.5">
      <c r="B1150" s="7" t="s">
        <v>2470</v>
      </c>
      <c r="C1150" s="7" t="s">
        <v>2471</v>
      </c>
      <c r="D1150" s="8" t="s">
        <v>2472</v>
      </c>
      <c r="E1150" s="9">
        <v>0</v>
      </c>
      <c r="F1150" s="9">
        <v>0.71</v>
      </c>
      <c r="G1150" s="9">
        <f t="shared" si="69"/>
        <v>0.71</v>
      </c>
      <c r="H1150" s="27"/>
      <c r="I1150" s="2" t="s">
        <v>22</v>
      </c>
      <c r="J1150" s="10"/>
      <c r="K1150" s="10"/>
      <c r="L1150" s="10"/>
      <c r="M1150" s="10"/>
      <c r="N1150" s="10"/>
      <c r="O1150" s="10"/>
      <c r="P1150" s="10"/>
      <c r="Q1150" s="10"/>
      <c r="R1150" s="206"/>
      <c r="S1150" s="206">
        <v>56440040043</v>
      </c>
      <c r="T1150" s="464" t="s">
        <v>2355</v>
      </c>
      <c r="U1150" s="464">
        <v>2026</v>
      </c>
    </row>
    <row r="1151" spans="2:21" ht="22.5">
      <c r="B1151" s="7" t="s">
        <v>2473</v>
      </c>
      <c r="C1151" s="7" t="s">
        <v>2474</v>
      </c>
      <c r="D1151" s="8" t="s">
        <v>2475</v>
      </c>
      <c r="E1151" s="9">
        <v>0</v>
      </c>
      <c r="F1151" s="9">
        <v>0.96</v>
      </c>
      <c r="G1151" s="9">
        <f t="shared" si="69"/>
        <v>0.96</v>
      </c>
      <c r="H1151" s="27"/>
      <c r="I1151" s="2" t="s">
        <v>22</v>
      </c>
      <c r="J1151" s="10"/>
      <c r="K1151" s="10"/>
      <c r="L1151" s="10"/>
      <c r="M1151" s="10"/>
      <c r="N1151" s="10"/>
      <c r="O1151" s="10"/>
      <c r="P1151" s="10"/>
      <c r="Q1151" s="10"/>
      <c r="R1151" s="148"/>
      <c r="S1151" s="168">
        <v>56440040260002</v>
      </c>
      <c r="T1151" s="464" t="s">
        <v>2355</v>
      </c>
      <c r="U1151" s="464" t="s">
        <v>3563</v>
      </c>
    </row>
    <row r="1152" spans="2:21" ht="22.5">
      <c r="B1152" s="7" t="s">
        <v>2476</v>
      </c>
      <c r="C1152" s="7" t="s">
        <v>2477</v>
      </c>
      <c r="D1152" s="8" t="s">
        <v>2478</v>
      </c>
      <c r="E1152" s="9">
        <v>0</v>
      </c>
      <c r="F1152" s="9">
        <v>1.04</v>
      </c>
      <c r="G1152" s="9">
        <f t="shared" si="69"/>
        <v>1.04</v>
      </c>
      <c r="H1152" s="27"/>
      <c r="I1152" s="2" t="s">
        <v>22</v>
      </c>
      <c r="J1152" s="10"/>
      <c r="K1152" s="10"/>
      <c r="L1152" s="10"/>
      <c r="M1152" s="10"/>
      <c r="N1152" s="10"/>
      <c r="O1152" s="10"/>
      <c r="P1152" s="10"/>
      <c r="Q1152" s="10"/>
      <c r="R1152" s="206"/>
      <c r="S1152" s="206">
        <v>56440060081</v>
      </c>
      <c r="T1152" s="464" t="s">
        <v>2355</v>
      </c>
      <c r="U1152" s="464">
        <v>2026</v>
      </c>
    </row>
    <row r="1153" spans="1:21" ht="22.5">
      <c r="B1153" s="7" t="s">
        <v>2479</v>
      </c>
      <c r="C1153" s="7" t="s">
        <v>2480</v>
      </c>
      <c r="D1153" s="8" t="s">
        <v>2481</v>
      </c>
      <c r="E1153" s="9">
        <v>0</v>
      </c>
      <c r="F1153" s="9">
        <v>2.2400000000000002</v>
      </c>
      <c r="G1153" s="9">
        <f t="shared" si="69"/>
        <v>2.2400000000000002</v>
      </c>
      <c r="H1153" s="27"/>
      <c r="I1153" s="2" t="s">
        <v>22</v>
      </c>
      <c r="J1153" s="10"/>
      <c r="K1153" s="10"/>
      <c r="L1153" s="10"/>
      <c r="M1153" s="10"/>
      <c r="N1153" s="10"/>
      <c r="O1153" s="10"/>
      <c r="P1153" s="10"/>
      <c r="Q1153" s="10"/>
      <c r="R1153" s="148"/>
      <c r="S1153" s="168">
        <v>56440040340001</v>
      </c>
      <c r="T1153" s="464" t="s">
        <v>2355</v>
      </c>
      <c r="U1153" s="464" t="s">
        <v>3563</v>
      </c>
    </row>
    <row r="1154" spans="1:21" ht="22.5">
      <c r="B1154" s="7" t="s">
        <v>2482</v>
      </c>
      <c r="C1154" s="16" t="s">
        <v>2483</v>
      </c>
      <c r="D1154" s="17" t="s">
        <v>2484</v>
      </c>
      <c r="E1154" s="13">
        <v>0</v>
      </c>
      <c r="F1154" s="13">
        <v>0.55000000000000004</v>
      </c>
      <c r="G1154" s="13">
        <f t="shared" si="69"/>
        <v>0.55000000000000004</v>
      </c>
      <c r="H1154" s="27"/>
      <c r="I1154" s="3" t="s">
        <v>22</v>
      </c>
      <c r="J1154" s="6"/>
      <c r="K1154" s="6"/>
      <c r="L1154" s="6"/>
      <c r="M1154" s="6"/>
      <c r="N1154" s="6"/>
      <c r="O1154" s="6"/>
      <c r="P1154" s="6"/>
      <c r="Q1154" s="6"/>
      <c r="R1154" s="33"/>
      <c r="S1154" s="33">
        <v>56440050301</v>
      </c>
      <c r="T1154" s="464" t="s">
        <v>2355</v>
      </c>
      <c r="U1154" s="464">
        <v>2026</v>
      </c>
    </row>
    <row r="1155" spans="1:21" ht="22.5">
      <c r="B1155" s="7" t="s">
        <v>2485</v>
      </c>
      <c r="C1155" s="7" t="s">
        <v>2486</v>
      </c>
      <c r="D1155" s="8" t="s">
        <v>2487</v>
      </c>
      <c r="E1155" s="9">
        <v>0</v>
      </c>
      <c r="F1155" s="9">
        <v>0.75</v>
      </c>
      <c r="G1155" s="13">
        <f t="shared" si="69"/>
        <v>0.75</v>
      </c>
      <c r="H1155" s="27"/>
      <c r="I1155" s="2" t="s">
        <v>22</v>
      </c>
      <c r="J1155" s="10"/>
      <c r="K1155" s="10"/>
      <c r="L1155" s="10"/>
      <c r="M1155" s="10"/>
      <c r="N1155" s="10"/>
      <c r="O1155" s="10"/>
      <c r="P1155" s="10"/>
      <c r="Q1155" s="10"/>
      <c r="R1155" s="206"/>
      <c r="S1155" s="206">
        <v>56440050034</v>
      </c>
      <c r="T1155" s="464" t="s">
        <v>2355</v>
      </c>
      <c r="U1155" s="464">
        <v>2026</v>
      </c>
    </row>
    <row r="1156" spans="1:21" ht="22.5">
      <c r="B1156" s="6" t="s">
        <v>2488</v>
      </c>
      <c r="C1156" s="16" t="s">
        <v>2489</v>
      </c>
      <c r="D1156" s="17" t="s">
        <v>2490</v>
      </c>
      <c r="E1156" s="13">
        <v>0</v>
      </c>
      <c r="F1156" s="13">
        <v>7.0000000000000007E-2</v>
      </c>
      <c r="G1156" s="13">
        <f t="shared" si="69"/>
        <v>7.0000000000000007E-2</v>
      </c>
      <c r="H1156" s="27"/>
      <c r="I1156" s="3" t="s">
        <v>22</v>
      </c>
      <c r="J1156" s="6"/>
      <c r="K1156" s="6"/>
      <c r="L1156" s="6"/>
      <c r="M1156" s="6"/>
      <c r="N1156" s="6"/>
      <c r="O1156" s="6"/>
      <c r="P1156" s="6"/>
      <c r="Q1156" s="6"/>
      <c r="R1156" s="33"/>
      <c r="S1156" s="33">
        <v>56440050334</v>
      </c>
      <c r="T1156" s="464" t="s">
        <v>2355</v>
      </c>
      <c r="U1156" s="464">
        <v>2026</v>
      </c>
    </row>
    <row r="1158" spans="1:21">
      <c r="A1158" s="61"/>
      <c r="B1158" s="748" t="s">
        <v>3572</v>
      </c>
      <c r="C1158" s="746"/>
      <c r="D1158" s="746"/>
      <c r="E1158" s="746"/>
      <c r="F1158" s="746"/>
      <c r="G1158" s="59">
        <f>SUM(G1107:G1156)</f>
        <v>57.1</v>
      </c>
      <c r="L1158" s="63" t="s">
        <v>141</v>
      </c>
      <c r="M1158" s="64">
        <f>SUM(M1107:M1156)</f>
        <v>18</v>
      </c>
      <c r="N1158" s="64">
        <f>SUM(N1107:N1156)</f>
        <v>130</v>
      </c>
      <c r="P1158" s="63" t="s">
        <v>142</v>
      </c>
      <c r="Q1158" s="64">
        <f>SUM(Q1107:Q1156)</f>
        <v>0</v>
      </c>
      <c r="R1158" s="64">
        <f>SUM(R1107:R1156)</f>
        <v>0</v>
      </c>
    </row>
    <row r="1159" spans="1:21">
      <c r="A1159" s="62"/>
      <c r="B1159" s="745" t="s">
        <v>138</v>
      </c>
      <c r="C1159" s="746"/>
      <c r="D1159" s="746"/>
      <c r="E1159" s="746"/>
      <c r="F1159" s="746"/>
      <c r="G1159" s="60">
        <f>SUMIF(I1107:I1156,"melnais",G1107:G1156)</f>
        <v>0.82400000000000007</v>
      </c>
    </row>
    <row r="1160" spans="1:21">
      <c r="A1160" s="62"/>
      <c r="B1160" s="745" t="s">
        <v>139</v>
      </c>
      <c r="C1160" s="746"/>
      <c r="D1160" s="746"/>
      <c r="E1160" s="746"/>
      <c r="F1160" s="746"/>
      <c r="G1160" s="60">
        <f>SUMIF(I1107:I1156,"grants (šķembas)",G1107:G1156)</f>
        <v>56.275999999999996</v>
      </c>
    </row>
    <row r="1161" spans="1:21">
      <c r="A1161" s="62"/>
      <c r="B1161" s="745" t="s">
        <v>140</v>
      </c>
      <c r="C1161" s="746"/>
      <c r="D1161" s="746"/>
      <c r="E1161" s="746"/>
      <c r="F1161" s="746"/>
      <c r="G1161" s="60">
        <f>SUMIF(I1107:I1156,"bruģis",G1107:G1156)</f>
        <v>0</v>
      </c>
    </row>
    <row r="1162" spans="1:21">
      <c r="A1162" s="62"/>
      <c r="B1162" s="745" t="s">
        <v>42</v>
      </c>
      <c r="C1162" s="746"/>
      <c r="D1162" s="746"/>
      <c r="E1162" s="746"/>
      <c r="F1162" s="746"/>
      <c r="G1162" s="60">
        <f>SUMIF(I1107:I1156,"bez seguma",G1107:G1156)</f>
        <v>0</v>
      </c>
    </row>
    <row r="1164" spans="1:21">
      <c r="B1164" s="72" t="s">
        <v>2491</v>
      </c>
    </row>
    <row r="1165" spans="1:21" ht="15" customHeight="1">
      <c r="B1165" s="693" t="s">
        <v>0</v>
      </c>
      <c r="C1165" s="693" t="s">
        <v>1</v>
      </c>
      <c r="D1165" s="693"/>
      <c r="E1165" s="747" t="s">
        <v>2</v>
      </c>
      <c r="F1165" s="747"/>
      <c r="G1165" s="747"/>
      <c r="H1165" s="747"/>
      <c r="I1165" s="747"/>
      <c r="J1165" s="747"/>
      <c r="K1165" s="747"/>
      <c r="L1165" s="747"/>
      <c r="M1165" s="747"/>
      <c r="N1165" s="747"/>
      <c r="O1165" s="747"/>
      <c r="P1165" s="747"/>
      <c r="Q1165" s="747"/>
      <c r="R1165" s="747"/>
      <c r="S1165" s="693" t="s">
        <v>3</v>
      </c>
      <c r="T1165" s="685" t="s">
        <v>124</v>
      </c>
      <c r="U1165" s="693" t="s">
        <v>3562</v>
      </c>
    </row>
    <row r="1166" spans="1:21">
      <c r="B1166" s="693"/>
      <c r="C1166" s="693"/>
      <c r="D1166" s="693"/>
      <c r="E1166" s="693" t="s">
        <v>4</v>
      </c>
      <c r="F1166" s="693"/>
      <c r="G1166" s="693"/>
      <c r="H1166" s="693"/>
      <c r="I1166" s="693"/>
      <c r="J1166" s="693" t="s">
        <v>5</v>
      </c>
      <c r="K1166" s="693"/>
      <c r="L1166" s="693"/>
      <c r="M1166" s="693"/>
      <c r="N1166" s="693"/>
      <c r="O1166" s="693"/>
      <c r="P1166" s="693"/>
      <c r="Q1166" s="693" t="s">
        <v>55</v>
      </c>
      <c r="R1166" s="703"/>
      <c r="S1166" s="703"/>
      <c r="T1166" s="697"/>
      <c r="U1166" s="694"/>
    </row>
    <row r="1167" spans="1:21">
      <c r="B1167" s="693"/>
      <c r="C1167" s="693"/>
      <c r="D1167" s="693"/>
      <c r="E1167" s="693" t="s">
        <v>6</v>
      </c>
      <c r="F1167" s="693"/>
      <c r="G1167" s="693" t="s">
        <v>7</v>
      </c>
      <c r="H1167" s="693" t="s">
        <v>12</v>
      </c>
      <c r="I1167" s="693" t="s">
        <v>8</v>
      </c>
      <c r="J1167" s="693" t="s">
        <v>9</v>
      </c>
      <c r="K1167" s="693" t="s">
        <v>10</v>
      </c>
      <c r="L1167" s="693"/>
      <c r="M1167" s="693" t="s">
        <v>11</v>
      </c>
      <c r="N1167" s="693" t="s">
        <v>12</v>
      </c>
      <c r="O1167" s="693" t="s">
        <v>13</v>
      </c>
      <c r="P1167" s="755" t="s">
        <v>14</v>
      </c>
      <c r="Q1167" s="693" t="s">
        <v>56</v>
      </c>
      <c r="R1167" s="693" t="s">
        <v>11</v>
      </c>
      <c r="S1167" s="693" t="s">
        <v>57</v>
      </c>
      <c r="T1167" s="697"/>
      <c r="U1167" s="694"/>
    </row>
    <row r="1168" spans="1:21" ht="58.5" customHeight="1">
      <c r="B1168" s="693"/>
      <c r="C1168" s="693"/>
      <c r="D1168" s="693"/>
      <c r="E1168" s="3" t="s">
        <v>15</v>
      </c>
      <c r="F1168" s="3" t="s">
        <v>16</v>
      </c>
      <c r="G1168" s="693"/>
      <c r="H1168" s="693"/>
      <c r="I1168" s="693"/>
      <c r="J1168" s="693"/>
      <c r="K1168" s="3" t="s">
        <v>17</v>
      </c>
      <c r="L1168" s="3" t="s">
        <v>18</v>
      </c>
      <c r="M1168" s="693"/>
      <c r="N1168" s="693"/>
      <c r="O1168" s="693"/>
      <c r="P1168" s="755"/>
      <c r="Q1168" s="703"/>
      <c r="R1168" s="703"/>
      <c r="S1168" s="693"/>
      <c r="T1168" s="680"/>
      <c r="U1168" s="694"/>
    </row>
    <row r="1169" spans="2:21">
      <c r="B1169" s="5">
        <v>1</v>
      </c>
      <c r="C1169" s="742">
        <v>2</v>
      </c>
      <c r="D1169" s="742"/>
      <c r="E1169" s="5">
        <v>3</v>
      </c>
      <c r="F1169" s="5">
        <v>4</v>
      </c>
      <c r="G1169" s="5">
        <v>5</v>
      </c>
      <c r="H1169" s="5">
        <v>6</v>
      </c>
      <c r="I1169" s="5">
        <v>7</v>
      </c>
      <c r="J1169" s="5">
        <v>8</v>
      </c>
      <c r="K1169" s="5">
        <v>9</v>
      </c>
      <c r="L1169" s="5">
        <v>10</v>
      </c>
      <c r="M1169" s="5">
        <v>11</v>
      </c>
      <c r="N1169" s="5">
        <v>12</v>
      </c>
      <c r="O1169" s="5">
        <v>13</v>
      </c>
      <c r="P1169" s="5">
        <v>14</v>
      </c>
      <c r="Q1169" s="5">
        <v>15</v>
      </c>
      <c r="R1169" s="5">
        <v>16</v>
      </c>
      <c r="S1169" s="5">
        <v>17</v>
      </c>
      <c r="T1169" s="5">
        <v>18</v>
      </c>
      <c r="U1169" s="5">
        <v>19</v>
      </c>
    </row>
    <row r="1170" spans="2:21" ht="22.5">
      <c r="B1170" s="7" t="s">
        <v>2492</v>
      </c>
      <c r="C1170" s="7" t="s">
        <v>2493</v>
      </c>
      <c r="D1170" s="8" t="s">
        <v>2494</v>
      </c>
      <c r="E1170" s="9">
        <v>0</v>
      </c>
      <c r="F1170" s="9">
        <v>0.16</v>
      </c>
      <c r="G1170" s="9">
        <f t="shared" ref="G1170:G1186" si="70">F1170-E1170</f>
        <v>0.16</v>
      </c>
      <c r="H1170" s="27"/>
      <c r="I1170" s="2" t="s">
        <v>22</v>
      </c>
      <c r="J1170" s="10"/>
      <c r="K1170" s="10"/>
      <c r="L1170" s="10"/>
      <c r="M1170" s="10"/>
      <c r="N1170" s="10"/>
      <c r="O1170" s="10"/>
      <c r="P1170" s="10"/>
      <c r="Q1170" s="10"/>
      <c r="R1170" s="148"/>
      <c r="S1170" s="148">
        <v>56620010040</v>
      </c>
      <c r="T1170" s="40" t="s">
        <v>3567</v>
      </c>
      <c r="U1170" s="40">
        <v>2026</v>
      </c>
    </row>
    <row r="1171" spans="2:21">
      <c r="B1171" s="685" t="s">
        <v>2495</v>
      </c>
      <c r="C1171" s="756" t="s">
        <v>2496</v>
      </c>
      <c r="D1171" s="728" t="s">
        <v>2497</v>
      </c>
      <c r="E1171" s="39">
        <v>0</v>
      </c>
      <c r="F1171" s="39">
        <v>0.6</v>
      </c>
      <c r="G1171" s="39">
        <f t="shared" si="70"/>
        <v>0.6</v>
      </c>
      <c r="H1171" s="27"/>
      <c r="I1171" s="41" t="s">
        <v>32</v>
      </c>
      <c r="J1171" s="700"/>
      <c r="K1171" s="700"/>
      <c r="L1171" s="700"/>
      <c r="M1171" s="700"/>
      <c r="N1171" s="700"/>
      <c r="O1171" s="700"/>
      <c r="P1171" s="700"/>
      <c r="Q1171" s="700"/>
      <c r="R1171" s="148"/>
      <c r="S1171" s="148">
        <v>56620030261</v>
      </c>
      <c r="T1171" s="685" t="s">
        <v>3567</v>
      </c>
      <c r="U1171" s="685">
        <v>2026</v>
      </c>
    </row>
    <row r="1172" spans="2:21" ht="22.5">
      <c r="B1172" s="687"/>
      <c r="C1172" s="758"/>
      <c r="D1172" s="759"/>
      <c r="E1172" s="42">
        <v>0.6</v>
      </c>
      <c r="F1172" s="207">
        <v>3.73</v>
      </c>
      <c r="G1172" s="207">
        <f t="shared" si="70"/>
        <v>3.13</v>
      </c>
      <c r="H1172" s="27"/>
      <c r="I1172" s="44" t="s">
        <v>22</v>
      </c>
      <c r="J1172" s="684"/>
      <c r="K1172" s="684"/>
      <c r="L1172" s="684"/>
      <c r="M1172" s="684"/>
      <c r="N1172" s="684"/>
      <c r="O1172" s="684"/>
      <c r="P1172" s="684"/>
      <c r="Q1172" s="684"/>
      <c r="R1172" s="202"/>
      <c r="S1172" s="202">
        <v>56620010115</v>
      </c>
      <c r="T1172" s="687"/>
      <c r="U1172" s="687"/>
    </row>
    <row r="1173" spans="2:21">
      <c r="B1173" s="686"/>
      <c r="C1173" s="758"/>
      <c r="D1173" s="759"/>
      <c r="E1173" s="42">
        <v>3.73</v>
      </c>
      <c r="F1173" s="207">
        <v>3.9849999999999999</v>
      </c>
      <c r="G1173" s="207">
        <f t="shared" si="70"/>
        <v>0.25499999999999989</v>
      </c>
      <c r="H1173" s="27"/>
      <c r="I1173" s="44" t="s">
        <v>32</v>
      </c>
      <c r="J1173" s="684"/>
      <c r="K1173" s="684"/>
      <c r="L1173" s="684"/>
      <c r="M1173" s="684"/>
      <c r="N1173" s="684"/>
      <c r="O1173" s="684"/>
      <c r="P1173" s="684"/>
      <c r="Q1173" s="684"/>
      <c r="R1173" s="202"/>
      <c r="S1173" s="202">
        <v>56620010057</v>
      </c>
      <c r="T1173" s="686"/>
      <c r="U1173" s="686"/>
    </row>
    <row r="1174" spans="2:21">
      <c r="B1174" s="685" t="s">
        <v>2498</v>
      </c>
      <c r="C1174" s="756" t="s">
        <v>2499</v>
      </c>
      <c r="D1174" s="728" t="s">
        <v>2500</v>
      </c>
      <c r="E1174" s="39">
        <v>0</v>
      </c>
      <c r="F1174" s="39">
        <v>0.06</v>
      </c>
      <c r="G1174" s="39">
        <f t="shared" si="70"/>
        <v>0.06</v>
      </c>
      <c r="H1174" s="27"/>
      <c r="I1174" s="41" t="s">
        <v>32</v>
      </c>
      <c r="J1174" s="700"/>
      <c r="K1174" s="700"/>
      <c r="L1174" s="700"/>
      <c r="M1174" s="700"/>
      <c r="N1174" s="700"/>
      <c r="O1174" s="700"/>
      <c r="P1174" s="700"/>
      <c r="Q1174" s="700"/>
      <c r="R1174" s="148"/>
      <c r="S1174" s="858">
        <v>56620030251</v>
      </c>
      <c r="T1174" s="685" t="s">
        <v>3567</v>
      </c>
      <c r="U1174" s="685">
        <v>2026</v>
      </c>
    </row>
    <row r="1175" spans="2:21" ht="22.5">
      <c r="B1175" s="686"/>
      <c r="C1175" s="758"/>
      <c r="D1175" s="759"/>
      <c r="E1175" s="48">
        <v>0.06</v>
      </c>
      <c r="F1175" s="48">
        <v>0.35</v>
      </c>
      <c r="G1175" s="48">
        <f t="shared" si="70"/>
        <v>0.28999999999999998</v>
      </c>
      <c r="H1175" s="27"/>
      <c r="I1175" s="50" t="s">
        <v>22</v>
      </c>
      <c r="J1175" s="684"/>
      <c r="K1175" s="684"/>
      <c r="L1175" s="684"/>
      <c r="M1175" s="684"/>
      <c r="N1175" s="684"/>
      <c r="O1175" s="684"/>
      <c r="P1175" s="684"/>
      <c r="Q1175" s="684"/>
      <c r="R1175" s="202"/>
      <c r="S1175" s="737"/>
      <c r="T1175" s="686"/>
      <c r="U1175" s="686"/>
    </row>
    <row r="1176" spans="2:21">
      <c r="B1176" s="6" t="s">
        <v>2501</v>
      </c>
      <c r="C1176" s="16" t="s">
        <v>2502</v>
      </c>
      <c r="D1176" s="17" t="s">
        <v>2503</v>
      </c>
      <c r="E1176" s="13">
        <v>0</v>
      </c>
      <c r="F1176" s="13">
        <v>0.11600000000000001</v>
      </c>
      <c r="G1176" s="13">
        <f t="shared" si="70"/>
        <v>0.11600000000000001</v>
      </c>
      <c r="H1176" s="27"/>
      <c r="I1176" s="3" t="s">
        <v>32</v>
      </c>
      <c r="J1176" s="6"/>
      <c r="K1176" s="6"/>
      <c r="L1176" s="6"/>
      <c r="M1176" s="6"/>
      <c r="N1176" s="6"/>
      <c r="O1176" s="6"/>
      <c r="P1176" s="6"/>
      <c r="Q1176" s="6"/>
      <c r="R1176" s="52"/>
      <c r="S1176" s="52">
        <v>56620030185</v>
      </c>
      <c r="T1176" s="6" t="s">
        <v>3567</v>
      </c>
      <c r="U1176" s="6">
        <v>2026</v>
      </c>
    </row>
    <row r="1177" spans="2:21" ht="22.5">
      <c r="B1177" s="7" t="s">
        <v>2504</v>
      </c>
      <c r="C1177" s="7" t="s">
        <v>2505</v>
      </c>
      <c r="D1177" s="8" t="s">
        <v>2506</v>
      </c>
      <c r="E1177" s="9">
        <v>0</v>
      </c>
      <c r="F1177" s="9">
        <v>0.44</v>
      </c>
      <c r="G1177" s="9">
        <f t="shared" si="70"/>
        <v>0.44</v>
      </c>
      <c r="H1177" s="27"/>
      <c r="I1177" s="2" t="s">
        <v>22</v>
      </c>
      <c r="J1177" s="10"/>
      <c r="K1177" s="10"/>
      <c r="L1177" s="10"/>
      <c r="M1177" s="10"/>
      <c r="N1177" s="10"/>
      <c r="O1177" s="10"/>
      <c r="P1177" s="10"/>
      <c r="Q1177" s="10"/>
      <c r="R1177" s="148"/>
      <c r="S1177" s="148">
        <v>56620010122</v>
      </c>
      <c r="T1177" s="6" t="s">
        <v>3567</v>
      </c>
      <c r="U1177" s="6">
        <v>2026</v>
      </c>
    </row>
    <row r="1178" spans="2:21" ht="22.5">
      <c r="B1178" s="2" t="s">
        <v>2507</v>
      </c>
      <c r="C1178" s="7" t="s">
        <v>2508</v>
      </c>
      <c r="D1178" s="8" t="s">
        <v>2509</v>
      </c>
      <c r="E1178" s="9">
        <v>0</v>
      </c>
      <c r="F1178" s="9">
        <v>1.32</v>
      </c>
      <c r="G1178" s="9">
        <f t="shared" si="70"/>
        <v>1.32</v>
      </c>
      <c r="H1178" s="27"/>
      <c r="I1178" s="2" t="s">
        <v>22</v>
      </c>
      <c r="J1178" s="10"/>
      <c r="K1178" s="10"/>
      <c r="L1178" s="10"/>
      <c r="M1178" s="10"/>
      <c r="N1178" s="10"/>
      <c r="O1178" s="10"/>
      <c r="P1178" s="10"/>
      <c r="Q1178" s="10"/>
      <c r="R1178" s="148"/>
      <c r="S1178" s="148">
        <v>56620020145</v>
      </c>
      <c r="T1178" s="6" t="s">
        <v>3567</v>
      </c>
      <c r="U1178" s="6">
        <v>2026</v>
      </c>
    </row>
    <row r="1179" spans="2:21" ht="22.5">
      <c r="B1179" s="7" t="s">
        <v>2510</v>
      </c>
      <c r="C1179" s="7" t="s">
        <v>2511</v>
      </c>
      <c r="D1179" s="8" t="s">
        <v>2512</v>
      </c>
      <c r="E1179" s="9">
        <v>0</v>
      </c>
      <c r="F1179" s="9">
        <v>4.1100000000000003</v>
      </c>
      <c r="G1179" s="9">
        <f t="shared" si="70"/>
        <v>4.1100000000000003</v>
      </c>
      <c r="H1179" s="27"/>
      <c r="I1179" s="2" t="s">
        <v>22</v>
      </c>
      <c r="J1179" s="10"/>
      <c r="K1179" s="10"/>
      <c r="L1179" s="10"/>
      <c r="M1179" s="10"/>
      <c r="N1179" s="10"/>
      <c r="O1179" s="10"/>
      <c r="P1179" s="10"/>
      <c r="Q1179" s="10"/>
      <c r="R1179" s="148"/>
      <c r="S1179" s="148">
        <v>56620020146</v>
      </c>
      <c r="T1179" s="6" t="s">
        <v>3567</v>
      </c>
      <c r="U1179" s="6">
        <v>2026</v>
      </c>
    </row>
    <row r="1180" spans="2:21" ht="22.5">
      <c r="B1180" s="2" t="s">
        <v>2513</v>
      </c>
      <c r="C1180" s="7" t="s">
        <v>2514</v>
      </c>
      <c r="D1180" s="8" t="s">
        <v>2515</v>
      </c>
      <c r="E1180" s="9">
        <v>0</v>
      </c>
      <c r="F1180" s="9">
        <v>7.22</v>
      </c>
      <c r="G1180" s="9">
        <f t="shared" si="70"/>
        <v>7.22</v>
      </c>
      <c r="H1180" s="27"/>
      <c r="I1180" s="2" t="s">
        <v>22</v>
      </c>
      <c r="J1180" s="10"/>
      <c r="K1180" s="10"/>
      <c r="L1180" s="10"/>
      <c r="M1180" s="10"/>
      <c r="N1180" s="10"/>
      <c r="O1180" s="10"/>
      <c r="P1180" s="10"/>
      <c r="Q1180" s="10"/>
      <c r="R1180" s="148"/>
      <c r="S1180" s="148">
        <v>56620030260</v>
      </c>
      <c r="T1180" s="6" t="s">
        <v>3567</v>
      </c>
      <c r="U1180" s="6">
        <v>2026</v>
      </c>
    </row>
    <row r="1181" spans="2:21" ht="22.5">
      <c r="B1181" s="2" t="s">
        <v>2516</v>
      </c>
      <c r="C1181" s="7" t="s">
        <v>2517</v>
      </c>
      <c r="D1181" s="8" t="s">
        <v>2518</v>
      </c>
      <c r="E1181" s="9">
        <v>0</v>
      </c>
      <c r="F1181" s="9">
        <v>2.21</v>
      </c>
      <c r="G1181" s="9">
        <f t="shared" si="70"/>
        <v>2.21</v>
      </c>
      <c r="H1181" s="27"/>
      <c r="I1181" s="2" t="s">
        <v>22</v>
      </c>
      <c r="J1181" s="10"/>
      <c r="K1181" s="10"/>
      <c r="L1181" s="10"/>
      <c r="M1181" s="10"/>
      <c r="N1181" s="10"/>
      <c r="O1181" s="10"/>
      <c r="P1181" s="10"/>
      <c r="Q1181" s="10"/>
      <c r="R1181" s="148"/>
      <c r="S1181" s="148">
        <v>56620030231</v>
      </c>
      <c r="T1181" s="6" t="s">
        <v>3567</v>
      </c>
      <c r="U1181" s="6">
        <v>2026</v>
      </c>
    </row>
    <row r="1182" spans="2:21" ht="22.5">
      <c r="B1182" s="2" t="s">
        <v>2519</v>
      </c>
      <c r="C1182" s="7" t="s">
        <v>2520</v>
      </c>
      <c r="D1182" s="8" t="s">
        <v>2521</v>
      </c>
      <c r="E1182" s="9">
        <v>0</v>
      </c>
      <c r="F1182" s="9">
        <v>2.99</v>
      </c>
      <c r="G1182" s="9">
        <f t="shared" si="70"/>
        <v>2.99</v>
      </c>
      <c r="H1182" s="27"/>
      <c r="I1182" s="2" t="s">
        <v>22</v>
      </c>
      <c r="J1182" s="10"/>
      <c r="K1182" s="10"/>
      <c r="L1182" s="10"/>
      <c r="M1182" s="10"/>
      <c r="N1182" s="10"/>
      <c r="O1182" s="10"/>
      <c r="P1182" s="10"/>
      <c r="Q1182" s="10"/>
      <c r="R1182" s="148"/>
      <c r="S1182" s="148">
        <v>56620030230</v>
      </c>
      <c r="T1182" s="6" t="s">
        <v>3567</v>
      </c>
      <c r="U1182" s="6">
        <v>2026</v>
      </c>
    </row>
    <row r="1183" spans="2:21" ht="22.5">
      <c r="B1183" s="2" t="s">
        <v>2522</v>
      </c>
      <c r="C1183" s="7" t="s">
        <v>2523</v>
      </c>
      <c r="D1183" s="8" t="s">
        <v>2524</v>
      </c>
      <c r="E1183" s="9">
        <v>0</v>
      </c>
      <c r="F1183" s="9">
        <v>0.22500000000000001</v>
      </c>
      <c r="G1183" s="9">
        <f t="shared" si="70"/>
        <v>0.22500000000000001</v>
      </c>
      <c r="H1183" s="27"/>
      <c r="I1183" s="2" t="s">
        <v>22</v>
      </c>
      <c r="J1183" s="10"/>
      <c r="K1183" s="10"/>
      <c r="L1183" s="10"/>
      <c r="M1183" s="10"/>
      <c r="N1183" s="10"/>
      <c r="O1183" s="10"/>
      <c r="P1183" s="10"/>
      <c r="Q1183" s="10"/>
      <c r="R1183" s="148"/>
      <c r="S1183" s="202">
        <v>56620030278</v>
      </c>
      <c r="T1183" s="6" t="s">
        <v>3567</v>
      </c>
      <c r="U1183" s="6">
        <v>2026</v>
      </c>
    </row>
    <row r="1184" spans="2:21" ht="22.5">
      <c r="B1184" s="2" t="s">
        <v>2525</v>
      </c>
      <c r="C1184" s="7" t="s">
        <v>2526</v>
      </c>
      <c r="D1184" s="8" t="s">
        <v>2527</v>
      </c>
      <c r="E1184" s="9">
        <v>0</v>
      </c>
      <c r="F1184" s="9">
        <v>0.59</v>
      </c>
      <c r="G1184" s="9">
        <f t="shared" si="70"/>
        <v>0.59</v>
      </c>
      <c r="H1184" s="27"/>
      <c r="I1184" s="2" t="s">
        <v>22</v>
      </c>
      <c r="J1184" s="10"/>
      <c r="K1184" s="10"/>
      <c r="L1184" s="10"/>
      <c r="M1184" s="10"/>
      <c r="N1184" s="10"/>
      <c r="O1184" s="10"/>
      <c r="P1184" s="10"/>
      <c r="Q1184" s="10"/>
      <c r="R1184" s="148"/>
      <c r="S1184" s="148">
        <v>56620030296</v>
      </c>
      <c r="T1184" s="6" t="s">
        <v>3567</v>
      </c>
      <c r="U1184" s="6">
        <v>2026</v>
      </c>
    </row>
    <row r="1185" spans="2:21" ht="22.5">
      <c r="B1185" s="2" t="s">
        <v>2528</v>
      </c>
      <c r="C1185" s="7" t="s">
        <v>2529</v>
      </c>
      <c r="D1185" s="8" t="s">
        <v>2530</v>
      </c>
      <c r="E1185" s="9">
        <v>0</v>
      </c>
      <c r="F1185" s="9">
        <v>0.14000000000000001</v>
      </c>
      <c r="G1185" s="9">
        <f t="shared" si="70"/>
        <v>0.14000000000000001</v>
      </c>
      <c r="H1185" s="27"/>
      <c r="I1185" s="2" t="s">
        <v>22</v>
      </c>
      <c r="J1185" s="10"/>
      <c r="K1185" s="10"/>
      <c r="L1185" s="10"/>
      <c r="M1185" s="10"/>
      <c r="N1185" s="10"/>
      <c r="O1185" s="10"/>
      <c r="P1185" s="10"/>
      <c r="Q1185" s="10"/>
      <c r="R1185" s="148"/>
      <c r="S1185" s="148">
        <v>56620030295</v>
      </c>
      <c r="T1185" s="6" t="s">
        <v>3567</v>
      </c>
      <c r="U1185" s="6">
        <v>2026</v>
      </c>
    </row>
    <row r="1186" spans="2:21" ht="22.5">
      <c r="B1186" s="2" t="s">
        <v>2531</v>
      </c>
      <c r="C1186" s="7" t="s">
        <v>2532</v>
      </c>
      <c r="D1186" s="8" t="s">
        <v>2533</v>
      </c>
      <c r="E1186" s="9">
        <v>0</v>
      </c>
      <c r="F1186" s="9">
        <v>0.11</v>
      </c>
      <c r="G1186" s="9">
        <f t="shared" si="70"/>
        <v>0.11</v>
      </c>
      <c r="H1186" s="27"/>
      <c r="I1186" s="2" t="s">
        <v>22</v>
      </c>
      <c r="J1186" s="10"/>
      <c r="K1186" s="10"/>
      <c r="L1186" s="10"/>
      <c r="M1186" s="10"/>
      <c r="N1186" s="10"/>
      <c r="O1186" s="10"/>
      <c r="P1186" s="10"/>
      <c r="Q1186" s="10"/>
      <c r="R1186" s="148"/>
      <c r="S1186" s="148">
        <v>56620030038</v>
      </c>
      <c r="T1186" s="6" t="s">
        <v>3567</v>
      </c>
      <c r="U1186" s="6">
        <v>2026</v>
      </c>
    </row>
    <row r="1187" spans="2:21" ht="22.5">
      <c r="B1187" s="7" t="s">
        <v>2534</v>
      </c>
      <c r="C1187" s="7" t="s">
        <v>2535</v>
      </c>
      <c r="D1187" s="8" t="s">
        <v>2536</v>
      </c>
      <c r="E1187" s="9">
        <v>0</v>
      </c>
      <c r="F1187" s="9">
        <v>0.3</v>
      </c>
      <c r="G1187" s="9">
        <f t="shared" ref="G1187:G1188" si="71">F1187-E1187</f>
        <v>0.3</v>
      </c>
      <c r="H1187" s="27"/>
      <c r="I1187" s="2" t="s">
        <v>22</v>
      </c>
      <c r="J1187" s="10"/>
      <c r="K1187" s="10"/>
      <c r="L1187" s="10"/>
      <c r="M1187" s="10"/>
      <c r="N1187" s="10"/>
      <c r="O1187" s="10"/>
      <c r="P1187" s="10"/>
      <c r="Q1187" s="10"/>
      <c r="R1187" s="206"/>
      <c r="S1187" s="206" t="s">
        <v>2543</v>
      </c>
      <c r="T1187" s="6" t="s">
        <v>3567</v>
      </c>
      <c r="U1187" s="6">
        <v>2026</v>
      </c>
    </row>
    <row r="1188" spans="2:21" ht="22.5">
      <c r="B1188" s="2" t="s">
        <v>2537</v>
      </c>
      <c r="C1188" s="7" t="s">
        <v>2538</v>
      </c>
      <c r="D1188" s="8" t="s">
        <v>2539</v>
      </c>
      <c r="E1188" s="9">
        <v>0</v>
      </c>
      <c r="F1188" s="9">
        <v>0.1</v>
      </c>
      <c r="G1188" s="9">
        <f t="shared" si="71"/>
        <v>0.1</v>
      </c>
      <c r="H1188" s="27"/>
      <c r="I1188" s="2" t="s">
        <v>22</v>
      </c>
      <c r="J1188" s="10"/>
      <c r="K1188" s="10"/>
      <c r="L1188" s="10"/>
      <c r="M1188" s="10"/>
      <c r="N1188" s="10"/>
      <c r="O1188" s="10"/>
      <c r="P1188" s="10"/>
      <c r="Q1188" s="10"/>
      <c r="R1188" s="148"/>
      <c r="S1188" s="148">
        <v>56620030186</v>
      </c>
      <c r="T1188" s="6" t="s">
        <v>3567</v>
      </c>
      <c r="U1188" s="6">
        <v>2026</v>
      </c>
    </row>
    <row r="1189" spans="2:21">
      <c r="B1189" s="6" t="s">
        <v>2540</v>
      </c>
      <c r="C1189" s="16" t="s">
        <v>2541</v>
      </c>
      <c r="D1189" s="17" t="s">
        <v>2542</v>
      </c>
      <c r="E1189" s="13">
        <v>0</v>
      </c>
      <c r="F1189" s="13">
        <v>5.3999999999999999E-2</v>
      </c>
      <c r="G1189" s="13">
        <f>F1189-E1189</f>
        <v>5.3999999999999999E-2</v>
      </c>
      <c r="H1189" s="27"/>
      <c r="I1189" s="3" t="s">
        <v>32</v>
      </c>
      <c r="J1189" s="6"/>
      <c r="K1189" s="6"/>
      <c r="L1189" s="6"/>
      <c r="M1189" s="6"/>
      <c r="N1189" s="6"/>
      <c r="O1189" s="6"/>
      <c r="P1189" s="6"/>
      <c r="Q1189" s="6"/>
      <c r="R1189" s="52"/>
      <c r="S1189" s="52">
        <v>56620030252</v>
      </c>
      <c r="T1189" s="6" t="s">
        <v>3567</v>
      </c>
      <c r="U1189" s="6">
        <v>2026</v>
      </c>
    </row>
    <row r="1190" spans="2:21" ht="22.5">
      <c r="B1190" s="7" t="s">
        <v>2544</v>
      </c>
      <c r="C1190" s="7" t="s">
        <v>2545</v>
      </c>
      <c r="D1190" s="8" t="s">
        <v>2546</v>
      </c>
      <c r="E1190" s="9">
        <v>0</v>
      </c>
      <c r="F1190" s="9">
        <v>1.24</v>
      </c>
      <c r="G1190" s="9">
        <f t="shared" ref="G1190:G1203" si="72">F1190-E1190</f>
        <v>1.24</v>
      </c>
      <c r="H1190" s="27"/>
      <c r="I1190" s="2" t="s">
        <v>22</v>
      </c>
      <c r="J1190" s="10"/>
      <c r="K1190" s="10"/>
      <c r="L1190" s="10"/>
      <c r="M1190" s="10"/>
      <c r="N1190" s="10"/>
      <c r="O1190" s="10"/>
      <c r="P1190" s="10"/>
      <c r="Q1190" s="10"/>
      <c r="R1190" s="148"/>
      <c r="S1190" s="148">
        <v>56620010121</v>
      </c>
      <c r="T1190" s="6" t="s">
        <v>3567</v>
      </c>
      <c r="U1190" s="6">
        <v>2026</v>
      </c>
    </row>
    <row r="1191" spans="2:21" ht="22.5">
      <c r="B1191" s="7" t="s">
        <v>2547</v>
      </c>
      <c r="C1191" s="7" t="s">
        <v>2548</v>
      </c>
      <c r="D1191" s="8" t="s">
        <v>2549</v>
      </c>
      <c r="E1191" s="9">
        <v>0</v>
      </c>
      <c r="F1191" s="9">
        <v>0.4</v>
      </c>
      <c r="G1191" s="9">
        <f t="shared" si="72"/>
        <v>0.4</v>
      </c>
      <c r="H1191" s="27"/>
      <c r="I1191" s="2" t="s">
        <v>22</v>
      </c>
      <c r="J1191" s="10"/>
      <c r="K1191" s="10"/>
      <c r="L1191" s="10"/>
      <c r="M1191" s="10"/>
      <c r="N1191" s="10"/>
      <c r="O1191" s="10"/>
      <c r="P1191" s="10"/>
      <c r="Q1191" s="10"/>
      <c r="R1191" s="33"/>
      <c r="S1191" s="33">
        <v>56620010062</v>
      </c>
      <c r="T1191" s="6" t="s">
        <v>3567</v>
      </c>
      <c r="U1191" s="6">
        <v>2026</v>
      </c>
    </row>
    <row r="1192" spans="2:21" ht="22.5">
      <c r="B1192" s="7" t="s">
        <v>2550</v>
      </c>
      <c r="C1192" s="7" t="s">
        <v>2551</v>
      </c>
      <c r="D1192" s="8" t="s">
        <v>2552</v>
      </c>
      <c r="E1192" s="9">
        <v>0</v>
      </c>
      <c r="F1192" s="9">
        <v>0.28999999999999998</v>
      </c>
      <c r="G1192" s="9">
        <f t="shared" si="72"/>
        <v>0.28999999999999998</v>
      </c>
      <c r="H1192" s="27"/>
      <c r="I1192" s="2" t="s">
        <v>22</v>
      </c>
      <c r="J1192" s="10"/>
      <c r="K1192" s="10"/>
      <c r="L1192" s="10"/>
      <c r="M1192" s="10"/>
      <c r="N1192" s="10"/>
      <c r="O1192" s="10"/>
      <c r="P1192" s="10"/>
      <c r="Q1192" s="10"/>
      <c r="R1192" s="148"/>
      <c r="S1192" s="148">
        <v>56620010125</v>
      </c>
      <c r="T1192" s="6" t="s">
        <v>3567</v>
      </c>
      <c r="U1192" s="6">
        <v>2026</v>
      </c>
    </row>
    <row r="1193" spans="2:21" ht="22.5">
      <c r="B1193" s="7" t="s">
        <v>2553</v>
      </c>
      <c r="C1193" s="7" t="s">
        <v>2554</v>
      </c>
      <c r="D1193" s="8" t="s">
        <v>2555</v>
      </c>
      <c r="E1193" s="9">
        <v>0</v>
      </c>
      <c r="F1193" s="9">
        <v>1.66</v>
      </c>
      <c r="G1193" s="9">
        <f t="shared" si="72"/>
        <v>1.66</v>
      </c>
      <c r="H1193" s="27"/>
      <c r="I1193" s="2" t="s">
        <v>22</v>
      </c>
      <c r="J1193" s="10"/>
      <c r="K1193" s="10"/>
      <c r="L1193" s="10"/>
      <c r="M1193" s="10"/>
      <c r="N1193" s="10"/>
      <c r="O1193" s="10"/>
      <c r="P1193" s="10"/>
      <c r="Q1193" s="10"/>
      <c r="R1193" s="148"/>
      <c r="S1193" s="168">
        <v>56620010121001</v>
      </c>
      <c r="T1193" s="6" t="s">
        <v>3567</v>
      </c>
      <c r="U1193" s="464" t="s">
        <v>3563</v>
      </c>
    </row>
    <row r="1194" spans="2:21" ht="22.5">
      <c r="B1194" s="7" t="s">
        <v>2556</v>
      </c>
      <c r="C1194" s="7" t="s">
        <v>2557</v>
      </c>
      <c r="D1194" s="8" t="s">
        <v>2558</v>
      </c>
      <c r="E1194" s="9">
        <v>0</v>
      </c>
      <c r="F1194" s="9">
        <v>0.48</v>
      </c>
      <c r="G1194" s="9">
        <f t="shared" si="72"/>
        <v>0.48</v>
      </c>
      <c r="H1194" s="27"/>
      <c r="I1194" s="2" t="s">
        <v>22</v>
      </c>
      <c r="J1194" s="10"/>
      <c r="K1194" s="10"/>
      <c r="L1194" s="10"/>
      <c r="M1194" s="10"/>
      <c r="N1194" s="10"/>
      <c r="O1194" s="10"/>
      <c r="P1194" s="10"/>
      <c r="Q1194" s="10"/>
      <c r="R1194" s="148"/>
      <c r="S1194" s="168">
        <v>56620010153001</v>
      </c>
      <c r="T1194" s="6" t="s">
        <v>3567</v>
      </c>
      <c r="U1194" s="464" t="s">
        <v>3563</v>
      </c>
    </row>
    <row r="1195" spans="2:21" ht="22.5">
      <c r="B1195" s="7" t="s">
        <v>2559</v>
      </c>
      <c r="C1195" s="7" t="s">
        <v>2560</v>
      </c>
      <c r="D1195" s="8" t="s">
        <v>2561</v>
      </c>
      <c r="E1195" s="9">
        <v>0</v>
      </c>
      <c r="F1195" s="9">
        <v>0.83</v>
      </c>
      <c r="G1195" s="9">
        <f t="shared" si="72"/>
        <v>0.83</v>
      </c>
      <c r="H1195" s="27"/>
      <c r="I1195" s="2" t="s">
        <v>22</v>
      </c>
      <c r="J1195" s="10"/>
      <c r="K1195" s="10"/>
      <c r="L1195" s="10"/>
      <c r="M1195" s="10"/>
      <c r="N1195" s="10"/>
      <c r="O1195" s="10"/>
      <c r="P1195" s="10"/>
      <c r="Q1195" s="10"/>
      <c r="R1195" s="148"/>
      <c r="S1195" s="168">
        <v>56620030232001</v>
      </c>
      <c r="T1195" s="6" t="s">
        <v>3567</v>
      </c>
      <c r="U1195" s="464" t="s">
        <v>3563</v>
      </c>
    </row>
    <row r="1196" spans="2:21" ht="22.5">
      <c r="B1196" s="7" t="s">
        <v>2562</v>
      </c>
      <c r="C1196" s="7" t="s">
        <v>2563</v>
      </c>
      <c r="D1196" s="8" t="s">
        <v>2564</v>
      </c>
      <c r="E1196" s="9">
        <v>0</v>
      </c>
      <c r="F1196" s="9">
        <v>0.42</v>
      </c>
      <c r="G1196" s="9">
        <f t="shared" si="72"/>
        <v>0.42</v>
      </c>
      <c r="H1196" s="27"/>
      <c r="I1196" s="2" t="s">
        <v>22</v>
      </c>
      <c r="J1196" s="10"/>
      <c r="K1196" s="10"/>
      <c r="L1196" s="10"/>
      <c r="M1196" s="10"/>
      <c r="N1196" s="10"/>
      <c r="O1196" s="10"/>
      <c r="P1196" s="10"/>
      <c r="Q1196" s="10"/>
      <c r="R1196" s="148"/>
      <c r="S1196" s="168">
        <v>56620030229001</v>
      </c>
      <c r="T1196" s="6" t="s">
        <v>3567</v>
      </c>
      <c r="U1196" s="464" t="s">
        <v>3563</v>
      </c>
    </row>
    <row r="1197" spans="2:21" ht="22.5">
      <c r="B1197" s="7" t="s">
        <v>2565</v>
      </c>
      <c r="C1197" s="7" t="s">
        <v>2566</v>
      </c>
      <c r="D1197" s="8" t="s">
        <v>2567</v>
      </c>
      <c r="E1197" s="9">
        <v>0</v>
      </c>
      <c r="F1197" s="9">
        <v>0.62</v>
      </c>
      <c r="G1197" s="9">
        <f t="shared" si="72"/>
        <v>0.62</v>
      </c>
      <c r="H1197" s="27"/>
      <c r="I1197" s="2" t="s">
        <v>22</v>
      </c>
      <c r="J1197" s="10"/>
      <c r="K1197" s="10"/>
      <c r="L1197" s="10"/>
      <c r="M1197" s="10"/>
      <c r="N1197" s="10"/>
      <c r="O1197" s="10"/>
      <c r="P1197" s="10"/>
      <c r="Q1197" s="10"/>
      <c r="R1197" s="33"/>
      <c r="S1197" s="33">
        <v>56620030067</v>
      </c>
      <c r="T1197" s="6" t="s">
        <v>3567</v>
      </c>
      <c r="U1197" s="464">
        <v>2026</v>
      </c>
    </row>
    <row r="1198" spans="2:21" ht="22.5">
      <c r="B1198" s="7" t="s">
        <v>2568</v>
      </c>
      <c r="C1198" s="7" t="s">
        <v>2569</v>
      </c>
      <c r="D1198" s="8" t="s">
        <v>2570</v>
      </c>
      <c r="E1198" s="9">
        <v>0</v>
      </c>
      <c r="F1198" s="9">
        <v>0.36</v>
      </c>
      <c r="G1198" s="9">
        <f t="shared" si="72"/>
        <v>0.36</v>
      </c>
      <c r="H1198" s="27"/>
      <c r="I1198" s="2" t="s">
        <v>22</v>
      </c>
      <c r="J1198" s="10"/>
      <c r="K1198" s="10"/>
      <c r="L1198" s="10"/>
      <c r="M1198" s="10"/>
      <c r="N1198" s="10"/>
      <c r="O1198" s="10"/>
      <c r="P1198" s="10"/>
      <c r="Q1198" s="10"/>
      <c r="R1198" s="148"/>
      <c r="S1198" s="148">
        <v>56620030237</v>
      </c>
      <c r="T1198" s="6" t="s">
        <v>3567</v>
      </c>
      <c r="U1198" s="464">
        <v>2026</v>
      </c>
    </row>
    <row r="1199" spans="2:21" ht="22.5">
      <c r="B1199" s="7" t="s">
        <v>2571</v>
      </c>
      <c r="C1199" s="16" t="s">
        <v>2572</v>
      </c>
      <c r="D1199" s="17" t="s">
        <v>2573</v>
      </c>
      <c r="E1199" s="13">
        <v>0</v>
      </c>
      <c r="F1199" s="13">
        <v>1.65</v>
      </c>
      <c r="G1199" s="13">
        <f t="shared" si="72"/>
        <v>1.65</v>
      </c>
      <c r="H1199" s="27"/>
      <c r="I1199" s="3" t="s">
        <v>22</v>
      </c>
      <c r="J1199" s="6"/>
      <c r="K1199" s="6"/>
      <c r="L1199" s="6"/>
      <c r="M1199" s="6"/>
      <c r="N1199" s="6"/>
      <c r="O1199" s="6"/>
      <c r="P1199" s="6"/>
      <c r="Q1199" s="14"/>
      <c r="R1199" s="203"/>
      <c r="S1199" s="203">
        <v>56620040056</v>
      </c>
      <c r="T1199" s="6" t="s">
        <v>3567</v>
      </c>
      <c r="U1199" s="464">
        <v>2026</v>
      </c>
    </row>
    <row r="1200" spans="2:21" ht="22.5">
      <c r="B1200" s="7" t="s">
        <v>2574</v>
      </c>
      <c r="C1200" s="16" t="s">
        <v>2575</v>
      </c>
      <c r="D1200" s="17" t="s">
        <v>2576</v>
      </c>
      <c r="E1200" s="13">
        <v>0</v>
      </c>
      <c r="F1200" s="13">
        <v>2.2599999999999998</v>
      </c>
      <c r="G1200" s="13">
        <f t="shared" si="72"/>
        <v>2.2599999999999998</v>
      </c>
      <c r="H1200" s="27"/>
      <c r="I1200" s="3" t="s">
        <v>22</v>
      </c>
      <c r="J1200" s="6"/>
      <c r="K1200" s="6"/>
      <c r="L1200" s="6"/>
      <c r="M1200" s="6"/>
      <c r="N1200" s="6"/>
      <c r="O1200" s="6"/>
      <c r="P1200" s="6"/>
      <c r="Q1200" s="14"/>
      <c r="R1200" s="203"/>
      <c r="S1200" s="203">
        <v>56620050071</v>
      </c>
      <c r="T1200" s="6" t="s">
        <v>3567</v>
      </c>
      <c r="U1200" s="464">
        <v>2026</v>
      </c>
    </row>
    <row r="1201" spans="1:21" ht="22.5">
      <c r="B1201" s="7" t="s">
        <v>2577</v>
      </c>
      <c r="C1201" s="16" t="s">
        <v>2578</v>
      </c>
      <c r="D1201" s="17" t="s">
        <v>2579</v>
      </c>
      <c r="E1201" s="13">
        <v>0</v>
      </c>
      <c r="F1201" s="13">
        <v>2.14</v>
      </c>
      <c r="G1201" s="13">
        <f t="shared" si="72"/>
        <v>2.14</v>
      </c>
      <c r="H1201" s="27"/>
      <c r="I1201" s="3" t="s">
        <v>22</v>
      </c>
      <c r="J1201" s="6"/>
      <c r="K1201" s="6"/>
      <c r="L1201" s="6"/>
      <c r="M1201" s="6"/>
      <c r="N1201" s="6"/>
      <c r="O1201" s="6"/>
      <c r="P1201" s="6"/>
      <c r="Q1201" s="6"/>
      <c r="R1201" s="52"/>
      <c r="S1201" s="52">
        <v>56620050072</v>
      </c>
      <c r="T1201" s="6" t="s">
        <v>3567</v>
      </c>
      <c r="U1201" s="464">
        <v>2026</v>
      </c>
    </row>
    <row r="1202" spans="1:21" ht="22.5">
      <c r="B1202" s="7" t="s">
        <v>2580</v>
      </c>
      <c r="C1202" s="7" t="s">
        <v>2581</v>
      </c>
      <c r="D1202" s="8" t="s">
        <v>2582</v>
      </c>
      <c r="E1202" s="9">
        <v>0</v>
      </c>
      <c r="F1202" s="9">
        <v>0.54500000000000004</v>
      </c>
      <c r="G1202" s="13">
        <f t="shared" si="72"/>
        <v>0.54500000000000004</v>
      </c>
      <c r="H1202" s="27"/>
      <c r="I1202" s="2" t="s">
        <v>22</v>
      </c>
      <c r="J1202" s="10"/>
      <c r="K1202" s="10"/>
      <c r="L1202" s="10"/>
      <c r="M1202" s="10"/>
      <c r="N1202" s="10"/>
      <c r="O1202" s="10"/>
      <c r="P1202" s="10"/>
      <c r="Q1202" s="10"/>
      <c r="R1202" s="33"/>
      <c r="S1202" s="33">
        <v>56620030088</v>
      </c>
      <c r="T1202" s="6" t="s">
        <v>3567</v>
      </c>
      <c r="U1202" s="464">
        <v>2026</v>
      </c>
    </row>
    <row r="1203" spans="1:21" ht="22.5">
      <c r="B1203" s="7" t="s">
        <v>2583</v>
      </c>
      <c r="C1203" s="7" t="s">
        <v>2584</v>
      </c>
      <c r="D1203" s="8" t="s">
        <v>2585</v>
      </c>
      <c r="E1203" s="9">
        <v>0</v>
      </c>
      <c r="F1203" s="9">
        <v>7.0000000000000007E-2</v>
      </c>
      <c r="G1203" s="13">
        <f t="shared" si="72"/>
        <v>7.0000000000000007E-2</v>
      </c>
      <c r="H1203" s="27"/>
      <c r="I1203" s="2" t="s">
        <v>22</v>
      </c>
      <c r="J1203" s="10"/>
      <c r="K1203" s="10"/>
      <c r="L1203" s="10"/>
      <c r="M1203" s="10"/>
      <c r="N1203" s="10"/>
      <c r="O1203" s="10"/>
      <c r="P1203" s="10"/>
      <c r="Q1203" s="10"/>
      <c r="R1203" s="148"/>
      <c r="S1203" s="148">
        <v>56620030039</v>
      </c>
      <c r="T1203" s="6" t="s">
        <v>3567</v>
      </c>
      <c r="U1203" s="464">
        <v>2026</v>
      </c>
    </row>
    <row r="1204" spans="1:21" ht="22.5">
      <c r="B1204" s="7" t="s">
        <v>2586</v>
      </c>
      <c r="C1204" s="16" t="s">
        <v>2587</v>
      </c>
      <c r="D1204" s="17" t="s">
        <v>2588</v>
      </c>
      <c r="E1204" s="13">
        <v>0</v>
      </c>
      <c r="F1204" s="13">
        <v>1.07</v>
      </c>
      <c r="G1204" s="13">
        <f>F1204-E1204</f>
        <v>1.07</v>
      </c>
      <c r="H1204" s="27"/>
      <c r="I1204" s="3" t="s">
        <v>22</v>
      </c>
      <c r="J1204" s="6"/>
      <c r="K1204" s="6"/>
      <c r="L1204" s="6"/>
      <c r="M1204" s="6"/>
      <c r="N1204" s="6"/>
      <c r="O1204" s="6"/>
      <c r="P1204" s="6"/>
      <c r="Q1204" s="6"/>
      <c r="R1204" s="33"/>
      <c r="S1204" s="33">
        <v>56620030022</v>
      </c>
      <c r="T1204" s="6" t="s">
        <v>3567</v>
      </c>
      <c r="U1204" s="464">
        <v>2026</v>
      </c>
    </row>
    <row r="1205" spans="1:21" ht="22.5">
      <c r="B1205" s="7" t="s">
        <v>2589</v>
      </c>
      <c r="C1205" s="16" t="s">
        <v>2590</v>
      </c>
      <c r="D1205" s="17" t="s">
        <v>2591</v>
      </c>
      <c r="E1205" s="13">
        <v>0</v>
      </c>
      <c r="F1205" s="13">
        <v>0.44</v>
      </c>
      <c r="G1205" s="13">
        <f>F1205-E1205</f>
        <v>0.44</v>
      </c>
      <c r="H1205" s="27"/>
      <c r="I1205" s="3" t="s">
        <v>22</v>
      </c>
      <c r="J1205" s="6"/>
      <c r="K1205" s="6"/>
      <c r="L1205" s="6"/>
      <c r="M1205" s="6"/>
      <c r="N1205" s="6"/>
      <c r="O1205" s="6"/>
      <c r="P1205" s="6"/>
      <c r="Q1205" s="6"/>
      <c r="R1205" s="33"/>
      <c r="S1205" s="33">
        <v>56620030284</v>
      </c>
      <c r="T1205" s="6" t="s">
        <v>3567</v>
      </c>
      <c r="U1205" s="464">
        <v>2026</v>
      </c>
    </row>
    <row r="1206" spans="1:21" ht="22.5">
      <c r="B1206" s="7" t="s">
        <v>2592</v>
      </c>
      <c r="C1206" s="16" t="s">
        <v>2593</v>
      </c>
      <c r="D1206" s="17" t="s">
        <v>2594</v>
      </c>
      <c r="E1206" s="13">
        <v>0</v>
      </c>
      <c r="F1206" s="13">
        <v>0.37</v>
      </c>
      <c r="G1206" s="13">
        <f>F1206-E1206</f>
        <v>0.37</v>
      </c>
      <c r="H1206" s="27"/>
      <c r="I1206" s="3" t="s">
        <v>22</v>
      </c>
      <c r="J1206" s="10"/>
      <c r="K1206" s="10"/>
      <c r="L1206" s="10"/>
      <c r="M1206" s="10"/>
      <c r="N1206" s="10"/>
      <c r="O1206" s="10"/>
      <c r="P1206" s="10"/>
      <c r="Q1206" s="10"/>
      <c r="R1206" s="33"/>
      <c r="S1206" s="33">
        <v>56620010010</v>
      </c>
      <c r="T1206" s="6" t="s">
        <v>3567</v>
      </c>
      <c r="U1206" s="464">
        <v>2026</v>
      </c>
    </row>
    <row r="1207" spans="1:21" ht="22.5">
      <c r="B1207" s="6" t="s">
        <v>2595</v>
      </c>
      <c r="C1207" s="16" t="s">
        <v>2596</v>
      </c>
      <c r="D1207" s="17" t="s">
        <v>2597</v>
      </c>
      <c r="E1207" s="13">
        <v>0</v>
      </c>
      <c r="F1207" s="13">
        <v>0.1</v>
      </c>
      <c r="G1207" s="13">
        <f>F1207-E1207</f>
        <v>0.1</v>
      </c>
      <c r="H1207" s="27"/>
      <c r="I1207" s="3" t="s">
        <v>22</v>
      </c>
      <c r="J1207" s="6"/>
      <c r="K1207" s="6"/>
      <c r="L1207" s="6"/>
      <c r="M1207" s="6"/>
      <c r="N1207" s="6"/>
      <c r="O1207" s="6"/>
      <c r="P1207" s="6"/>
      <c r="Q1207" s="6"/>
      <c r="R1207" s="33"/>
      <c r="S1207" s="33">
        <v>56620030256</v>
      </c>
      <c r="T1207" s="6" t="s">
        <v>3567</v>
      </c>
      <c r="U1207" s="464">
        <v>2026</v>
      </c>
    </row>
    <row r="1209" spans="1:21">
      <c r="A1209" s="61"/>
      <c r="B1209" s="748" t="s">
        <v>3569</v>
      </c>
      <c r="C1209" s="746"/>
      <c r="D1209" s="746"/>
      <c r="E1209" s="746"/>
      <c r="F1209" s="746"/>
      <c r="G1209" s="59">
        <f>SUM(G1170:G1207)</f>
        <v>39.365000000000002</v>
      </c>
      <c r="L1209" s="63" t="s">
        <v>141</v>
      </c>
      <c r="M1209" s="64">
        <f>SUM(M1170:M1207)</f>
        <v>0</v>
      </c>
      <c r="N1209" s="64">
        <f>SUM(N1170:N1207)</f>
        <v>0</v>
      </c>
      <c r="P1209" s="63" t="s">
        <v>142</v>
      </c>
      <c r="Q1209" s="64">
        <f>SUM(Q1170:Q1207)</f>
        <v>0</v>
      </c>
      <c r="R1209" s="64">
        <f>SUM(R1170:R1207)</f>
        <v>0</v>
      </c>
    </row>
    <row r="1210" spans="1:21">
      <c r="A1210" s="62"/>
      <c r="B1210" s="745" t="s">
        <v>138</v>
      </c>
      <c r="C1210" s="746"/>
      <c r="D1210" s="746"/>
      <c r="E1210" s="746"/>
      <c r="F1210" s="746"/>
      <c r="G1210" s="60">
        <f>SUMIF(I1170:I1207,"melnais",G1170:G1207)</f>
        <v>1.085</v>
      </c>
    </row>
    <row r="1211" spans="1:21">
      <c r="A1211" s="62"/>
      <c r="B1211" s="745" t="s">
        <v>139</v>
      </c>
      <c r="C1211" s="746"/>
      <c r="D1211" s="746"/>
      <c r="E1211" s="746"/>
      <c r="F1211" s="746"/>
      <c r="G1211" s="60">
        <f>SUMIF(I1170:I1207,"grants (šķembas)",G1170:G1207)</f>
        <v>38.28</v>
      </c>
    </row>
    <row r="1212" spans="1:21">
      <c r="A1212" s="62"/>
      <c r="B1212" s="745" t="s">
        <v>140</v>
      </c>
      <c r="C1212" s="746"/>
      <c r="D1212" s="746"/>
      <c r="E1212" s="746"/>
      <c r="F1212" s="746"/>
      <c r="G1212" s="60">
        <f>SUMIF(I1170:I1207,"bruģis",G1170:G1207)</f>
        <v>0</v>
      </c>
    </row>
    <row r="1213" spans="1:21">
      <c r="A1213" s="62"/>
      <c r="B1213" s="745" t="s">
        <v>42</v>
      </c>
      <c r="C1213" s="746"/>
      <c r="D1213" s="746"/>
      <c r="E1213" s="746"/>
      <c r="F1213" s="746"/>
      <c r="G1213" s="60">
        <f>SUMIF(I1170:I1207,"bez seguma",G1170:G1207)</f>
        <v>0</v>
      </c>
    </row>
    <row r="1215" spans="1:21">
      <c r="B1215" s="72" t="s">
        <v>2598</v>
      </c>
    </row>
    <row r="1216" spans="1:21" ht="15" customHeight="1">
      <c r="B1216" s="693" t="s">
        <v>0</v>
      </c>
      <c r="C1216" s="693" t="s">
        <v>1</v>
      </c>
      <c r="D1216" s="693"/>
      <c r="E1216" s="747" t="s">
        <v>2</v>
      </c>
      <c r="F1216" s="747"/>
      <c r="G1216" s="747"/>
      <c r="H1216" s="747"/>
      <c r="I1216" s="747"/>
      <c r="J1216" s="747"/>
      <c r="K1216" s="747"/>
      <c r="L1216" s="747"/>
      <c r="M1216" s="747"/>
      <c r="N1216" s="747"/>
      <c r="O1216" s="747"/>
      <c r="P1216" s="747"/>
      <c r="Q1216" s="747"/>
      <c r="R1216" s="747"/>
      <c r="S1216" s="693" t="s">
        <v>3</v>
      </c>
      <c r="T1216" s="685" t="s">
        <v>124</v>
      </c>
      <c r="U1216" s="693" t="s">
        <v>3562</v>
      </c>
    </row>
    <row r="1217" spans="2:21">
      <c r="B1217" s="693"/>
      <c r="C1217" s="693"/>
      <c r="D1217" s="693"/>
      <c r="E1217" s="693" t="s">
        <v>4</v>
      </c>
      <c r="F1217" s="693"/>
      <c r="G1217" s="693"/>
      <c r="H1217" s="693"/>
      <c r="I1217" s="693"/>
      <c r="J1217" s="693" t="s">
        <v>5</v>
      </c>
      <c r="K1217" s="693"/>
      <c r="L1217" s="693"/>
      <c r="M1217" s="693"/>
      <c r="N1217" s="693"/>
      <c r="O1217" s="693"/>
      <c r="P1217" s="693"/>
      <c r="Q1217" s="693" t="s">
        <v>55</v>
      </c>
      <c r="R1217" s="703"/>
      <c r="S1217" s="703"/>
      <c r="T1217" s="697"/>
      <c r="U1217" s="694"/>
    </row>
    <row r="1218" spans="2:21">
      <c r="B1218" s="693"/>
      <c r="C1218" s="693"/>
      <c r="D1218" s="693"/>
      <c r="E1218" s="693" t="s">
        <v>6</v>
      </c>
      <c r="F1218" s="693"/>
      <c r="G1218" s="693" t="s">
        <v>7</v>
      </c>
      <c r="H1218" s="693" t="s">
        <v>12</v>
      </c>
      <c r="I1218" s="693" t="s">
        <v>8</v>
      </c>
      <c r="J1218" s="693" t="s">
        <v>9</v>
      </c>
      <c r="K1218" s="693" t="s">
        <v>10</v>
      </c>
      <c r="L1218" s="693"/>
      <c r="M1218" s="693" t="s">
        <v>11</v>
      </c>
      <c r="N1218" s="693" t="s">
        <v>12</v>
      </c>
      <c r="O1218" s="693" t="s">
        <v>13</v>
      </c>
      <c r="P1218" s="755" t="s">
        <v>14</v>
      </c>
      <c r="Q1218" s="693" t="s">
        <v>56</v>
      </c>
      <c r="R1218" s="693" t="s">
        <v>11</v>
      </c>
      <c r="S1218" s="693" t="s">
        <v>57</v>
      </c>
      <c r="T1218" s="697"/>
      <c r="U1218" s="694"/>
    </row>
    <row r="1219" spans="2:21" ht="58.5" customHeight="1">
      <c r="B1219" s="693"/>
      <c r="C1219" s="693"/>
      <c r="D1219" s="693"/>
      <c r="E1219" s="3" t="s">
        <v>15</v>
      </c>
      <c r="F1219" s="3" t="s">
        <v>16</v>
      </c>
      <c r="G1219" s="693"/>
      <c r="H1219" s="693"/>
      <c r="I1219" s="693"/>
      <c r="J1219" s="693"/>
      <c r="K1219" s="3" t="s">
        <v>17</v>
      </c>
      <c r="L1219" s="3" t="s">
        <v>18</v>
      </c>
      <c r="M1219" s="693"/>
      <c r="N1219" s="693"/>
      <c r="O1219" s="693"/>
      <c r="P1219" s="755"/>
      <c r="Q1219" s="703"/>
      <c r="R1219" s="703"/>
      <c r="S1219" s="693"/>
      <c r="T1219" s="680"/>
      <c r="U1219" s="694"/>
    </row>
    <row r="1220" spans="2:21">
      <c r="B1220" s="5">
        <v>1</v>
      </c>
      <c r="C1220" s="742">
        <v>2</v>
      </c>
      <c r="D1220" s="742"/>
      <c r="E1220" s="5">
        <v>3</v>
      </c>
      <c r="F1220" s="5">
        <v>4</v>
      </c>
      <c r="G1220" s="5">
        <v>5</v>
      </c>
      <c r="H1220" s="5">
        <v>6</v>
      </c>
      <c r="I1220" s="5">
        <v>7</v>
      </c>
      <c r="J1220" s="5">
        <v>8</v>
      </c>
      <c r="K1220" s="5">
        <v>9</v>
      </c>
      <c r="L1220" s="5">
        <v>10</v>
      </c>
      <c r="M1220" s="5">
        <v>11</v>
      </c>
      <c r="N1220" s="5">
        <v>12</v>
      </c>
      <c r="O1220" s="5">
        <v>13</v>
      </c>
      <c r="P1220" s="5">
        <v>14</v>
      </c>
      <c r="Q1220" s="5">
        <v>15</v>
      </c>
      <c r="R1220" s="5">
        <v>16</v>
      </c>
      <c r="S1220" s="5">
        <v>17</v>
      </c>
      <c r="T1220" s="5">
        <v>18</v>
      </c>
      <c r="U1220" s="5">
        <v>19</v>
      </c>
    </row>
    <row r="1221" spans="2:21" ht="22.5">
      <c r="B1221" s="685" t="s">
        <v>2599</v>
      </c>
      <c r="C1221" s="756" t="s">
        <v>2600</v>
      </c>
      <c r="D1221" s="728" t="s">
        <v>2601</v>
      </c>
      <c r="E1221" s="39">
        <v>0</v>
      </c>
      <c r="F1221" s="39">
        <v>3.92</v>
      </c>
      <c r="G1221" s="65">
        <f t="shared" ref="G1221:G1282" si="73">F1221-E1221</f>
        <v>3.92</v>
      </c>
      <c r="H1221" s="27"/>
      <c r="I1221" s="213" t="s">
        <v>22</v>
      </c>
      <c r="J1221" s="700" t="s">
        <v>3585</v>
      </c>
      <c r="K1221" s="700">
        <v>5.18</v>
      </c>
      <c r="L1221" s="859" t="s">
        <v>2683</v>
      </c>
      <c r="M1221" s="700">
        <v>120</v>
      </c>
      <c r="N1221" s="700">
        <v>960</v>
      </c>
      <c r="O1221" s="700"/>
      <c r="P1221" s="700" t="s">
        <v>253</v>
      </c>
      <c r="Q1221" s="700"/>
      <c r="R1221" s="823"/>
      <c r="S1221" s="823">
        <v>56860030161</v>
      </c>
      <c r="T1221" s="679" t="s">
        <v>2598</v>
      </c>
      <c r="U1221" s="679">
        <v>2026</v>
      </c>
    </row>
    <row r="1222" spans="2:21" ht="22.5">
      <c r="B1222" s="687"/>
      <c r="C1222" s="758"/>
      <c r="D1222" s="759"/>
      <c r="E1222" s="45">
        <v>3.92</v>
      </c>
      <c r="F1222" s="45">
        <v>4.08</v>
      </c>
      <c r="G1222" s="66">
        <f t="shared" si="73"/>
        <v>0.16000000000000014</v>
      </c>
      <c r="H1222" s="27"/>
      <c r="I1222" s="215" t="s">
        <v>22</v>
      </c>
      <c r="J1222" s="684"/>
      <c r="K1222" s="684"/>
      <c r="L1222" s="773"/>
      <c r="M1222" s="684"/>
      <c r="N1222" s="684"/>
      <c r="O1222" s="684"/>
      <c r="P1222" s="684"/>
      <c r="Q1222" s="684"/>
      <c r="R1222" s="824"/>
      <c r="S1222" s="824"/>
      <c r="T1222" s="688"/>
      <c r="U1222" s="688"/>
    </row>
    <row r="1223" spans="2:21" ht="22.5">
      <c r="B1223" s="687"/>
      <c r="C1223" s="758"/>
      <c r="D1223" s="759"/>
      <c r="E1223" s="45">
        <v>4.08</v>
      </c>
      <c r="F1223" s="45">
        <v>4.29</v>
      </c>
      <c r="G1223" s="66">
        <f t="shared" si="73"/>
        <v>0.20999999999999996</v>
      </c>
      <c r="H1223" s="27"/>
      <c r="I1223" s="215" t="s">
        <v>22</v>
      </c>
      <c r="J1223" s="684"/>
      <c r="K1223" s="684"/>
      <c r="L1223" s="773"/>
      <c r="M1223" s="684"/>
      <c r="N1223" s="684"/>
      <c r="O1223" s="684"/>
      <c r="P1223" s="684"/>
      <c r="Q1223" s="684"/>
      <c r="R1223" s="824"/>
      <c r="S1223" s="824"/>
      <c r="T1223" s="688"/>
      <c r="U1223" s="688"/>
    </row>
    <row r="1224" spans="2:21">
      <c r="B1224" s="686"/>
      <c r="C1224" s="758"/>
      <c r="D1224" s="759"/>
      <c r="E1224" s="22">
        <v>4.29</v>
      </c>
      <c r="F1224" s="22">
        <v>5.91</v>
      </c>
      <c r="G1224" s="66">
        <f t="shared" si="73"/>
        <v>1.62</v>
      </c>
      <c r="H1224" s="27"/>
      <c r="I1224" s="216" t="s">
        <v>32</v>
      </c>
      <c r="J1224" s="684"/>
      <c r="K1224" s="684"/>
      <c r="L1224" s="773"/>
      <c r="M1224" s="684"/>
      <c r="N1224" s="684"/>
      <c r="O1224" s="684"/>
      <c r="P1224" s="684"/>
      <c r="Q1224" s="684"/>
      <c r="R1224" s="825"/>
      <c r="S1224" s="825"/>
      <c r="T1224" s="689"/>
      <c r="U1224" s="689"/>
    </row>
    <row r="1225" spans="2:21" ht="22.5">
      <c r="B1225" s="7" t="s">
        <v>2602</v>
      </c>
      <c r="C1225" s="7" t="s">
        <v>2603</v>
      </c>
      <c r="D1225" s="8" t="s">
        <v>2604</v>
      </c>
      <c r="E1225" s="9">
        <v>0</v>
      </c>
      <c r="F1225" s="9">
        <v>3.72</v>
      </c>
      <c r="G1225" s="66">
        <f t="shared" si="73"/>
        <v>3.72</v>
      </c>
      <c r="H1225" s="27"/>
      <c r="I1225" s="217" t="s">
        <v>22</v>
      </c>
      <c r="J1225" s="10"/>
      <c r="K1225" s="10"/>
      <c r="L1225" s="10"/>
      <c r="M1225" s="10"/>
      <c r="N1225" s="10"/>
      <c r="O1225" s="10"/>
      <c r="P1225" s="10"/>
      <c r="Q1225" s="10"/>
      <c r="R1225" s="212"/>
      <c r="S1225" s="212">
        <v>56860030180</v>
      </c>
      <c r="T1225" s="464" t="s">
        <v>2598</v>
      </c>
      <c r="U1225" s="464">
        <v>2026</v>
      </c>
    </row>
    <row r="1226" spans="2:21" ht="22.5">
      <c r="B1226" s="7" t="s">
        <v>2605</v>
      </c>
      <c r="C1226" s="7" t="s">
        <v>2606</v>
      </c>
      <c r="D1226" s="8" t="s">
        <v>2607</v>
      </c>
      <c r="E1226" s="9">
        <v>0</v>
      </c>
      <c r="F1226" s="9">
        <v>1.01</v>
      </c>
      <c r="G1226" s="66">
        <f t="shared" si="73"/>
        <v>1.01</v>
      </c>
      <c r="H1226" s="27"/>
      <c r="I1226" s="217" t="s">
        <v>22</v>
      </c>
      <c r="J1226" s="10"/>
      <c r="K1226" s="10"/>
      <c r="L1226" s="10"/>
      <c r="M1226" s="10"/>
      <c r="N1226" s="10"/>
      <c r="O1226" s="10"/>
      <c r="P1226" s="10"/>
      <c r="Q1226" s="10"/>
      <c r="R1226" s="212"/>
      <c r="S1226" s="212">
        <v>56860030163</v>
      </c>
      <c r="T1226" s="464" t="s">
        <v>2598</v>
      </c>
      <c r="U1226" s="464">
        <v>2026</v>
      </c>
    </row>
    <row r="1227" spans="2:21" ht="22.5">
      <c r="B1227" s="7" t="s">
        <v>2608</v>
      </c>
      <c r="C1227" s="7" t="s">
        <v>2609</v>
      </c>
      <c r="D1227" s="8" t="s">
        <v>2610</v>
      </c>
      <c r="E1227" s="9">
        <v>0</v>
      </c>
      <c r="F1227" s="9">
        <v>0.78500000000000003</v>
      </c>
      <c r="G1227" s="66">
        <f t="shared" si="73"/>
        <v>0.78500000000000003</v>
      </c>
      <c r="H1227" s="27"/>
      <c r="I1227" s="217" t="s">
        <v>22</v>
      </c>
      <c r="J1227" s="10"/>
      <c r="K1227" s="10"/>
      <c r="L1227" s="10"/>
      <c r="M1227" s="10"/>
      <c r="N1227" s="10"/>
      <c r="O1227" s="10"/>
      <c r="P1227" s="10"/>
      <c r="Q1227" s="10"/>
      <c r="R1227" s="212"/>
      <c r="S1227" s="212">
        <v>56860030164</v>
      </c>
      <c r="T1227" s="464" t="s">
        <v>2598</v>
      </c>
      <c r="U1227" s="464">
        <v>2026</v>
      </c>
    </row>
    <row r="1228" spans="2:21" ht="22.5">
      <c r="B1228" s="7" t="s">
        <v>2611</v>
      </c>
      <c r="C1228" s="7" t="s">
        <v>2612</v>
      </c>
      <c r="D1228" s="8" t="s">
        <v>2613</v>
      </c>
      <c r="E1228" s="9">
        <v>0</v>
      </c>
      <c r="F1228" s="9">
        <v>0.41899999999999998</v>
      </c>
      <c r="G1228" s="66">
        <f t="shared" si="73"/>
        <v>0.41899999999999998</v>
      </c>
      <c r="H1228" s="27"/>
      <c r="I1228" s="217" t="s">
        <v>22</v>
      </c>
      <c r="J1228" s="10"/>
      <c r="K1228" s="10"/>
      <c r="L1228" s="10"/>
      <c r="M1228" s="10"/>
      <c r="N1228" s="10"/>
      <c r="O1228" s="10"/>
      <c r="P1228" s="10"/>
      <c r="Q1228" s="10"/>
      <c r="R1228" s="212"/>
      <c r="S1228" s="212">
        <v>56860030166</v>
      </c>
      <c r="T1228" s="464" t="s">
        <v>2598</v>
      </c>
      <c r="U1228" s="464">
        <v>2026</v>
      </c>
    </row>
    <row r="1229" spans="2:21" ht="22.5">
      <c r="B1229" s="7" t="s">
        <v>2614</v>
      </c>
      <c r="C1229" s="7" t="s">
        <v>2615</v>
      </c>
      <c r="D1229" s="8" t="s">
        <v>2616</v>
      </c>
      <c r="E1229" s="9">
        <v>0</v>
      </c>
      <c r="F1229" s="9">
        <v>0.26200000000000001</v>
      </c>
      <c r="G1229" s="66">
        <f t="shared" si="73"/>
        <v>0.26200000000000001</v>
      </c>
      <c r="H1229" s="27"/>
      <c r="I1229" s="217" t="s">
        <v>22</v>
      </c>
      <c r="J1229" s="10"/>
      <c r="K1229" s="10"/>
      <c r="L1229" s="10"/>
      <c r="M1229" s="10"/>
      <c r="N1229" s="10"/>
      <c r="O1229" s="10"/>
      <c r="P1229" s="10"/>
      <c r="Q1229" s="10"/>
      <c r="R1229" s="212"/>
      <c r="S1229" s="212">
        <v>56860020618</v>
      </c>
      <c r="T1229" s="464" t="s">
        <v>2598</v>
      </c>
      <c r="U1229" s="464">
        <v>2026</v>
      </c>
    </row>
    <row r="1230" spans="2:21" ht="22.5">
      <c r="B1230" s="7" t="s">
        <v>2617</v>
      </c>
      <c r="C1230" s="7" t="s">
        <v>2618</v>
      </c>
      <c r="D1230" s="8" t="s">
        <v>2619</v>
      </c>
      <c r="E1230" s="9">
        <v>0</v>
      </c>
      <c r="F1230" s="9">
        <v>1.5569999999999999</v>
      </c>
      <c r="G1230" s="66">
        <f t="shared" si="73"/>
        <v>1.5569999999999999</v>
      </c>
      <c r="H1230" s="27"/>
      <c r="I1230" s="217" t="s">
        <v>22</v>
      </c>
      <c r="J1230" s="10" t="s">
        <v>3584</v>
      </c>
      <c r="K1230" s="10">
        <v>1.1499999999999999</v>
      </c>
      <c r="L1230" s="2" t="s">
        <v>2684</v>
      </c>
      <c r="M1230" s="10">
        <v>12</v>
      </c>
      <c r="N1230" s="10">
        <v>84</v>
      </c>
      <c r="O1230" s="10"/>
      <c r="P1230" s="10" t="s">
        <v>253</v>
      </c>
      <c r="Q1230" s="10"/>
      <c r="R1230" s="212"/>
      <c r="S1230" s="212">
        <v>56860020691</v>
      </c>
      <c r="T1230" s="464" t="s">
        <v>2598</v>
      </c>
      <c r="U1230" s="464">
        <v>2026</v>
      </c>
    </row>
    <row r="1231" spans="2:21">
      <c r="B1231" s="7" t="s">
        <v>2620</v>
      </c>
      <c r="C1231" s="7" t="s">
        <v>2621</v>
      </c>
      <c r="D1231" s="8" t="s">
        <v>2622</v>
      </c>
      <c r="E1231" s="9">
        <v>0</v>
      </c>
      <c r="F1231" s="9">
        <v>0.2</v>
      </c>
      <c r="G1231" s="66">
        <f t="shared" si="73"/>
        <v>0.2</v>
      </c>
      <c r="H1231" s="27"/>
      <c r="I1231" s="217" t="s">
        <v>32</v>
      </c>
      <c r="J1231" s="10"/>
      <c r="K1231" s="10"/>
      <c r="L1231" s="10"/>
      <c r="M1231" s="10"/>
      <c r="N1231" s="10"/>
      <c r="O1231" s="10"/>
      <c r="P1231" s="10"/>
      <c r="Q1231" s="10"/>
      <c r="R1231" s="212"/>
      <c r="S1231" s="212">
        <v>56860020617</v>
      </c>
      <c r="T1231" s="464" t="s">
        <v>2598</v>
      </c>
      <c r="U1231" s="464">
        <v>2026</v>
      </c>
    </row>
    <row r="1232" spans="2:21" ht="22.5">
      <c r="B1232" s="7" t="s">
        <v>2623</v>
      </c>
      <c r="C1232" s="7" t="s">
        <v>2624</v>
      </c>
      <c r="D1232" s="8" t="s">
        <v>2625</v>
      </c>
      <c r="E1232" s="9">
        <v>0</v>
      </c>
      <c r="F1232" s="9">
        <v>0.36</v>
      </c>
      <c r="G1232" s="66">
        <f t="shared" si="73"/>
        <v>0.36</v>
      </c>
      <c r="H1232" s="27"/>
      <c r="I1232" s="217" t="s">
        <v>22</v>
      </c>
      <c r="J1232" s="10"/>
      <c r="K1232" s="10"/>
      <c r="L1232" s="10"/>
      <c r="M1232" s="10"/>
      <c r="N1232" s="10"/>
      <c r="O1232" s="10"/>
      <c r="P1232" s="10"/>
      <c r="Q1232" s="10"/>
      <c r="R1232" s="212"/>
      <c r="S1232" s="212">
        <v>56860020615</v>
      </c>
      <c r="T1232" s="464" t="s">
        <v>2598</v>
      </c>
      <c r="U1232" s="464">
        <v>2026</v>
      </c>
    </row>
    <row r="1233" spans="2:21">
      <c r="B1233" s="7" t="s">
        <v>2626</v>
      </c>
      <c r="C1233" s="7" t="s">
        <v>2627</v>
      </c>
      <c r="D1233" s="8" t="s">
        <v>2628</v>
      </c>
      <c r="E1233" s="9">
        <v>0</v>
      </c>
      <c r="F1233" s="9">
        <v>0.32600000000000001</v>
      </c>
      <c r="G1233" s="66">
        <f t="shared" si="73"/>
        <v>0.32600000000000001</v>
      </c>
      <c r="H1233" s="27"/>
      <c r="I1233" s="217" t="s">
        <v>32</v>
      </c>
      <c r="J1233" s="10"/>
      <c r="K1233" s="10"/>
      <c r="L1233" s="10"/>
      <c r="M1233" s="10"/>
      <c r="N1233" s="10"/>
      <c r="O1233" s="10"/>
      <c r="P1233" s="10"/>
      <c r="Q1233" s="10"/>
      <c r="R1233" s="212"/>
      <c r="S1233" s="212">
        <v>56860020628</v>
      </c>
      <c r="T1233" s="464" t="s">
        <v>2598</v>
      </c>
      <c r="U1233" s="464">
        <v>2026</v>
      </c>
    </row>
    <row r="1234" spans="2:21" ht="22.5">
      <c r="B1234" s="7" t="s">
        <v>2629</v>
      </c>
      <c r="C1234" s="7" t="s">
        <v>2630</v>
      </c>
      <c r="D1234" s="8" t="s">
        <v>2631</v>
      </c>
      <c r="E1234" s="9">
        <v>0</v>
      </c>
      <c r="F1234" s="9">
        <v>2.58</v>
      </c>
      <c r="G1234" s="66">
        <f t="shared" si="73"/>
        <v>2.58</v>
      </c>
      <c r="H1234" s="27"/>
      <c r="I1234" s="217" t="s">
        <v>22</v>
      </c>
      <c r="J1234" s="10"/>
      <c r="K1234" s="10"/>
      <c r="L1234" s="10"/>
      <c r="M1234" s="10"/>
      <c r="N1234" s="10"/>
      <c r="O1234" s="10"/>
      <c r="P1234" s="10"/>
      <c r="Q1234" s="10"/>
      <c r="R1234" s="212"/>
      <c r="S1234" s="212">
        <v>56860020614</v>
      </c>
      <c r="T1234" s="464" t="s">
        <v>2598</v>
      </c>
      <c r="U1234" s="464">
        <v>2026</v>
      </c>
    </row>
    <row r="1235" spans="2:21" ht="22.5">
      <c r="B1235" s="7" t="s">
        <v>2632</v>
      </c>
      <c r="C1235" s="7" t="s">
        <v>2633</v>
      </c>
      <c r="D1235" s="8" t="s">
        <v>2634</v>
      </c>
      <c r="E1235" s="9">
        <v>0</v>
      </c>
      <c r="F1235" s="9">
        <v>1.35</v>
      </c>
      <c r="G1235" s="66">
        <f t="shared" si="73"/>
        <v>1.35</v>
      </c>
      <c r="H1235" s="27"/>
      <c r="I1235" s="217" t="s">
        <v>22</v>
      </c>
      <c r="J1235" s="10"/>
      <c r="K1235" s="10"/>
      <c r="L1235" s="10"/>
      <c r="M1235" s="10"/>
      <c r="N1235" s="10"/>
      <c r="O1235" s="10"/>
      <c r="P1235" s="10"/>
      <c r="Q1235" s="10"/>
      <c r="R1235" s="212"/>
      <c r="S1235" s="212">
        <v>56860010165</v>
      </c>
      <c r="T1235" s="464" t="s">
        <v>2598</v>
      </c>
      <c r="U1235" s="464">
        <v>2026</v>
      </c>
    </row>
    <row r="1236" spans="2:21" ht="22.5">
      <c r="B1236" s="7" t="s">
        <v>2635</v>
      </c>
      <c r="C1236" s="7" t="s">
        <v>2636</v>
      </c>
      <c r="D1236" s="8" t="s">
        <v>2637</v>
      </c>
      <c r="E1236" s="9">
        <v>0</v>
      </c>
      <c r="F1236" s="9">
        <v>5.4</v>
      </c>
      <c r="G1236" s="66">
        <f t="shared" si="73"/>
        <v>5.4</v>
      </c>
      <c r="H1236" s="27"/>
      <c r="I1236" s="217" t="s">
        <v>22</v>
      </c>
      <c r="J1236" s="10"/>
      <c r="K1236" s="10"/>
      <c r="L1236" s="10"/>
      <c r="M1236" s="10"/>
      <c r="N1236" s="10"/>
      <c r="O1236" s="10"/>
      <c r="P1236" s="10"/>
      <c r="Q1236" s="10"/>
      <c r="R1236" s="212"/>
      <c r="S1236" s="212">
        <v>56860040134</v>
      </c>
      <c r="T1236" s="464" t="s">
        <v>2598</v>
      </c>
      <c r="U1236" s="464">
        <v>2026</v>
      </c>
    </row>
    <row r="1237" spans="2:21" ht="22.5">
      <c r="B1237" s="7" t="s">
        <v>2638</v>
      </c>
      <c r="C1237" s="7" t="s">
        <v>2639</v>
      </c>
      <c r="D1237" s="8" t="s">
        <v>2640</v>
      </c>
      <c r="E1237" s="9">
        <v>0</v>
      </c>
      <c r="F1237" s="9">
        <v>3.69</v>
      </c>
      <c r="G1237" s="66">
        <f t="shared" si="73"/>
        <v>3.69</v>
      </c>
      <c r="H1237" s="27"/>
      <c r="I1237" s="217" t="s">
        <v>22</v>
      </c>
      <c r="J1237" s="10"/>
      <c r="K1237" s="10"/>
      <c r="L1237" s="10"/>
      <c r="M1237" s="10"/>
      <c r="N1237" s="10"/>
      <c r="O1237" s="10"/>
      <c r="P1237" s="10"/>
      <c r="Q1237" s="10"/>
      <c r="R1237" s="212"/>
      <c r="S1237" s="212">
        <v>56860040135</v>
      </c>
      <c r="T1237" s="464" t="s">
        <v>2598</v>
      </c>
      <c r="U1237" s="464">
        <v>2026</v>
      </c>
    </row>
    <row r="1238" spans="2:21" ht="22.5">
      <c r="B1238" s="7" t="s">
        <v>2641</v>
      </c>
      <c r="C1238" s="7" t="s">
        <v>2642</v>
      </c>
      <c r="D1238" s="8" t="s">
        <v>2643</v>
      </c>
      <c r="E1238" s="9">
        <v>0</v>
      </c>
      <c r="F1238" s="9">
        <v>1.994</v>
      </c>
      <c r="G1238" s="208">
        <f t="shared" si="73"/>
        <v>1.994</v>
      </c>
      <c r="H1238" s="27"/>
      <c r="I1238" s="217" t="s">
        <v>22</v>
      </c>
      <c r="J1238" s="10"/>
      <c r="K1238" s="10"/>
      <c r="L1238" s="10"/>
      <c r="M1238" s="10"/>
      <c r="N1238" s="10"/>
      <c r="O1238" s="10"/>
      <c r="P1238" s="10"/>
      <c r="Q1238" s="10"/>
      <c r="R1238" s="212"/>
      <c r="S1238" s="212">
        <v>56860050276</v>
      </c>
      <c r="T1238" s="464" t="s">
        <v>2598</v>
      </c>
      <c r="U1238" s="464">
        <v>2026</v>
      </c>
    </row>
    <row r="1239" spans="2:21" ht="22.5">
      <c r="B1239" s="7" t="s">
        <v>2644</v>
      </c>
      <c r="C1239" s="7" t="s">
        <v>2645</v>
      </c>
      <c r="D1239" s="8" t="s">
        <v>2646</v>
      </c>
      <c r="E1239" s="9">
        <v>0</v>
      </c>
      <c r="F1239" s="9">
        <v>1.2989999999999999</v>
      </c>
      <c r="G1239" s="66">
        <f t="shared" si="73"/>
        <v>1.2989999999999999</v>
      </c>
      <c r="H1239" s="27"/>
      <c r="I1239" s="217" t="s">
        <v>32</v>
      </c>
      <c r="J1239" s="10" t="s">
        <v>3586</v>
      </c>
      <c r="K1239" s="10">
        <v>0.88300000000000001</v>
      </c>
      <c r="L1239" s="2" t="s">
        <v>2685</v>
      </c>
      <c r="M1239" s="10">
        <v>26</v>
      </c>
      <c r="N1239" s="10">
        <v>156</v>
      </c>
      <c r="O1239" s="10"/>
      <c r="P1239" s="10" t="s">
        <v>253</v>
      </c>
      <c r="Q1239" s="10"/>
      <c r="R1239" s="212"/>
      <c r="S1239" s="212">
        <v>56860050106</v>
      </c>
      <c r="T1239" s="464" t="s">
        <v>2598</v>
      </c>
      <c r="U1239" s="464">
        <v>2026</v>
      </c>
    </row>
    <row r="1240" spans="2:21" ht="22.5">
      <c r="B1240" s="7" t="s">
        <v>2647</v>
      </c>
      <c r="C1240" s="7" t="s">
        <v>2648</v>
      </c>
      <c r="D1240" s="8" t="s">
        <v>2649</v>
      </c>
      <c r="E1240" s="9">
        <v>0</v>
      </c>
      <c r="F1240" s="9">
        <v>0.98399999999999999</v>
      </c>
      <c r="G1240" s="66">
        <f t="shared" si="73"/>
        <v>0.98399999999999999</v>
      </c>
      <c r="H1240" s="27"/>
      <c r="I1240" s="217" t="s">
        <v>22</v>
      </c>
      <c r="J1240" s="10"/>
      <c r="K1240" s="10"/>
      <c r="L1240" s="10"/>
      <c r="M1240" s="10"/>
      <c r="N1240" s="10"/>
      <c r="O1240" s="10"/>
      <c r="P1240" s="10"/>
      <c r="Q1240" s="10"/>
      <c r="R1240" s="212"/>
      <c r="S1240" s="212">
        <v>56860050275</v>
      </c>
      <c r="T1240" s="464" t="s">
        <v>2598</v>
      </c>
      <c r="U1240" s="464">
        <v>2026</v>
      </c>
    </row>
    <row r="1241" spans="2:21" ht="22.5">
      <c r="B1241" s="685" t="s">
        <v>2650</v>
      </c>
      <c r="C1241" s="756" t="s">
        <v>2651</v>
      </c>
      <c r="D1241" s="728" t="s">
        <v>2652</v>
      </c>
      <c r="E1241" s="39">
        <v>0</v>
      </c>
      <c r="F1241" s="39">
        <v>1.76</v>
      </c>
      <c r="G1241" s="170">
        <f t="shared" si="73"/>
        <v>1.76</v>
      </c>
      <c r="H1241" s="27"/>
      <c r="I1241" s="213" t="s">
        <v>22</v>
      </c>
      <c r="J1241" s="700" t="s">
        <v>3586</v>
      </c>
      <c r="K1241" s="700">
        <v>2.23</v>
      </c>
      <c r="L1241" s="859" t="s">
        <v>2686</v>
      </c>
      <c r="M1241" s="700">
        <v>24</v>
      </c>
      <c r="N1241" s="700">
        <v>163</v>
      </c>
      <c r="O1241" s="700"/>
      <c r="P1241" s="700" t="s">
        <v>253</v>
      </c>
      <c r="Q1241" s="700"/>
      <c r="R1241" s="823"/>
      <c r="S1241" s="823">
        <v>56860050130</v>
      </c>
      <c r="T1241" s="688" t="s">
        <v>2598</v>
      </c>
      <c r="U1241" s="688">
        <v>2026</v>
      </c>
    </row>
    <row r="1242" spans="2:21">
      <c r="B1242" s="686"/>
      <c r="C1242" s="758"/>
      <c r="D1242" s="759"/>
      <c r="E1242" s="22">
        <v>1.76</v>
      </c>
      <c r="F1242" s="22">
        <v>2.4</v>
      </c>
      <c r="G1242" s="209">
        <f t="shared" si="73"/>
        <v>0.6399999999999999</v>
      </c>
      <c r="H1242" s="27"/>
      <c r="I1242" s="216" t="s">
        <v>32</v>
      </c>
      <c r="J1242" s="684"/>
      <c r="K1242" s="684"/>
      <c r="L1242" s="773"/>
      <c r="M1242" s="684"/>
      <c r="N1242" s="684"/>
      <c r="O1242" s="684"/>
      <c r="P1242" s="684"/>
      <c r="Q1242" s="684"/>
      <c r="R1242" s="737"/>
      <c r="S1242" s="737"/>
      <c r="T1242" s="686"/>
      <c r="U1242" s="686"/>
    </row>
    <row r="1243" spans="2:21" ht="22.5">
      <c r="B1243" s="685" t="s">
        <v>2653</v>
      </c>
      <c r="C1243" s="756" t="s">
        <v>2654</v>
      </c>
      <c r="D1243" s="728" t="s">
        <v>2655</v>
      </c>
      <c r="E1243" s="39">
        <v>0</v>
      </c>
      <c r="F1243" s="210">
        <v>0.53</v>
      </c>
      <c r="G1243" s="170">
        <f t="shared" si="73"/>
        <v>0.53</v>
      </c>
      <c r="H1243" s="27"/>
      <c r="I1243" s="213" t="s">
        <v>22</v>
      </c>
      <c r="J1243" s="700"/>
      <c r="K1243" s="700"/>
      <c r="L1243" s="859"/>
      <c r="M1243" s="700"/>
      <c r="N1243" s="700"/>
      <c r="O1243" s="700"/>
      <c r="P1243" s="700"/>
      <c r="Q1243" s="700"/>
      <c r="R1243" s="823"/>
      <c r="S1243" s="823">
        <v>56860050277</v>
      </c>
      <c r="T1243" s="688" t="s">
        <v>2598</v>
      </c>
      <c r="U1243" s="688">
        <v>2026</v>
      </c>
    </row>
    <row r="1244" spans="2:21">
      <c r="B1244" s="686"/>
      <c r="C1244" s="758"/>
      <c r="D1244" s="759"/>
      <c r="E1244" s="22">
        <v>0.53</v>
      </c>
      <c r="F1244" s="22">
        <v>0.73</v>
      </c>
      <c r="G1244" s="208">
        <f t="shared" si="73"/>
        <v>0.19999999999999996</v>
      </c>
      <c r="H1244" s="27"/>
      <c r="I1244" s="216" t="s">
        <v>32</v>
      </c>
      <c r="J1244" s="684"/>
      <c r="K1244" s="684"/>
      <c r="L1244" s="773"/>
      <c r="M1244" s="684"/>
      <c r="N1244" s="684"/>
      <c r="O1244" s="684"/>
      <c r="P1244" s="684"/>
      <c r="Q1244" s="684"/>
      <c r="R1244" s="737"/>
      <c r="S1244" s="737"/>
      <c r="T1244" s="686"/>
      <c r="U1244" s="686"/>
    </row>
    <row r="1245" spans="2:21" ht="22.5">
      <c r="B1245" s="7" t="s">
        <v>2656</v>
      </c>
      <c r="C1245" s="7" t="s">
        <v>2657</v>
      </c>
      <c r="D1245" s="8" t="s">
        <v>2658</v>
      </c>
      <c r="E1245" s="9">
        <v>0</v>
      </c>
      <c r="F1245" s="9">
        <v>1.88</v>
      </c>
      <c r="G1245" s="66">
        <f t="shared" si="73"/>
        <v>1.88</v>
      </c>
      <c r="H1245" s="27"/>
      <c r="I1245" s="217" t="s">
        <v>22</v>
      </c>
      <c r="J1245" s="10"/>
      <c r="K1245" s="10"/>
      <c r="L1245" s="10"/>
      <c r="M1245" s="10"/>
      <c r="N1245" s="10"/>
      <c r="O1245" s="10"/>
      <c r="P1245" s="10"/>
      <c r="Q1245" s="10"/>
      <c r="R1245" s="212"/>
      <c r="S1245" s="212">
        <v>56860050279</v>
      </c>
      <c r="T1245" s="464" t="s">
        <v>2598</v>
      </c>
      <c r="U1245" s="464">
        <v>2026</v>
      </c>
    </row>
    <row r="1246" spans="2:21" ht="22.5">
      <c r="B1246" s="685" t="s">
        <v>2659</v>
      </c>
      <c r="C1246" s="756" t="s">
        <v>2660</v>
      </c>
      <c r="D1246" s="728" t="s">
        <v>2661</v>
      </c>
      <c r="E1246" s="39">
        <v>0</v>
      </c>
      <c r="F1246" s="39">
        <v>1.7529999999999999</v>
      </c>
      <c r="G1246" s="66">
        <f t="shared" si="73"/>
        <v>1.7529999999999999</v>
      </c>
      <c r="H1246" s="27"/>
      <c r="I1246" s="213" t="s">
        <v>22</v>
      </c>
      <c r="J1246" s="40" t="s">
        <v>3587</v>
      </c>
      <c r="K1246" s="40">
        <v>0.02</v>
      </c>
      <c r="L1246" s="214" t="s">
        <v>2687</v>
      </c>
      <c r="M1246" s="40">
        <v>17</v>
      </c>
      <c r="N1246" s="40">
        <v>141</v>
      </c>
      <c r="O1246" s="148"/>
      <c r="P1246" s="40" t="s">
        <v>253</v>
      </c>
      <c r="Q1246" s="148"/>
      <c r="R1246" s="823"/>
      <c r="S1246" s="823">
        <v>56860050278</v>
      </c>
      <c r="T1246" s="688" t="s">
        <v>2598</v>
      </c>
      <c r="U1246" s="688">
        <v>2026</v>
      </c>
    </row>
    <row r="1247" spans="2:21" ht="22.5">
      <c r="B1247" s="686"/>
      <c r="C1247" s="758"/>
      <c r="D1247" s="759"/>
      <c r="E1247" s="22">
        <v>1.7529999999999999</v>
      </c>
      <c r="F1247" s="22">
        <v>7.0129999999999999</v>
      </c>
      <c r="G1247" s="66">
        <f t="shared" si="73"/>
        <v>5.26</v>
      </c>
      <c r="H1247" s="27"/>
      <c r="I1247" s="216" t="s">
        <v>22</v>
      </c>
      <c r="J1247" s="49" t="s">
        <v>3588</v>
      </c>
      <c r="K1247" s="49">
        <v>6.27</v>
      </c>
      <c r="L1247" s="50" t="s">
        <v>2688</v>
      </c>
      <c r="M1247" s="49">
        <v>18</v>
      </c>
      <c r="N1247" s="49">
        <v>158</v>
      </c>
      <c r="O1247" s="204"/>
      <c r="P1247" s="49" t="s">
        <v>253</v>
      </c>
      <c r="Q1247" s="204"/>
      <c r="R1247" s="737"/>
      <c r="S1247" s="737"/>
      <c r="T1247" s="686"/>
      <c r="U1247" s="686"/>
    </row>
    <row r="1248" spans="2:21" ht="22.5">
      <c r="B1248" s="685" t="s">
        <v>2662</v>
      </c>
      <c r="C1248" s="756" t="s">
        <v>2663</v>
      </c>
      <c r="D1248" s="728" t="s">
        <v>2664</v>
      </c>
      <c r="E1248" s="39">
        <v>0</v>
      </c>
      <c r="F1248" s="39">
        <v>0.42399999999999999</v>
      </c>
      <c r="G1248" s="66">
        <f t="shared" si="73"/>
        <v>0.42399999999999999</v>
      </c>
      <c r="H1248" s="27"/>
      <c r="I1248" s="213" t="s">
        <v>22</v>
      </c>
      <c r="J1248" s="40" t="s">
        <v>3586</v>
      </c>
      <c r="K1248" s="40">
        <v>3.93</v>
      </c>
      <c r="L1248" s="214" t="s">
        <v>2689</v>
      </c>
      <c r="M1248" s="40">
        <v>24</v>
      </c>
      <c r="N1248" s="40">
        <v>168</v>
      </c>
      <c r="O1248" s="148"/>
      <c r="P1248" s="40" t="s">
        <v>253</v>
      </c>
      <c r="Q1248" s="148"/>
      <c r="R1248" s="823"/>
      <c r="S1248" s="823">
        <v>56860090343</v>
      </c>
      <c r="T1248" s="688" t="s">
        <v>2598</v>
      </c>
      <c r="U1248" s="679">
        <v>2026</v>
      </c>
    </row>
    <row r="1249" spans="2:21" ht="22.5">
      <c r="B1249" s="686"/>
      <c r="C1249" s="758"/>
      <c r="D1249" s="759"/>
      <c r="E1249" s="22">
        <v>0.42399999999999999</v>
      </c>
      <c r="F1249" s="22">
        <v>7.7149999999999999</v>
      </c>
      <c r="G1249" s="66">
        <f t="shared" si="73"/>
        <v>7.2909999999999995</v>
      </c>
      <c r="H1249" s="27"/>
      <c r="I1249" s="216" t="s">
        <v>22</v>
      </c>
      <c r="J1249" s="49" t="s">
        <v>3586</v>
      </c>
      <c r="K1249" s="49">
        <v>7.29</v>
      </c>
      <c r="L1249" s="50" t="s">
        <v>2690</v>
      </c>
      <c r="M1249" s="49">
        <v>21</v>
      </c>
      <c r="N1249" s="49">
        <v>196</v>
      </c>
      <c r="O1249" s="204"/>
      <c r="P1249" s="49" t="s">
        <v>253</v>
      </c>
      <c r="Q1249" s="204"/>
      <c r="R1249" s="737"/>
      <c r="S1249" s="737"/>
      <c r="T1249" s="686"/>
      <c r="U1249" s="687"/>
    </row>
    <row r="1250" spans="2:21" ht="22.5">
      <c r="B1250" s="7" t="s">
        <v>2665</v>
      </c>
      <c r="C1250" s="7" t="s">
        <v>2666</v>
      </c>
      <c r="D1250" s="8" t="s">
        <v>2667</v>
      </c>
      <c r="E1250" s="9">
        <v>0</v>
      </c>
      <c r="F1250" s="9">
        <v>1.377</v>
      </c>
      <c r="G1250" s="66">
        <f t="shared" si="73"/>
        <v>1.377</v>
      </c>
      <c r="H1250" s="27"/>
      <c r="I1250" s="217" t="s">
        <v>22</v>
      </c>
      <c r="J1250" s="10"/>
      <c r="K1250" s="10"/>
      <c r="L1250" s="10"/>
      <c r="M1250" s="10"/>
      <c r="N1250" s="10"/>
      <c r="O1250" s="10"/>
      <c r="P1250" s="10"/>
      <c r="Q1250" s="10"/>
      <c r="R1250" s="212"/>
      <c r="S1250" s="212">
        <v>56860090344</v>
      </c>
      <c r="T1250" s="464" t="s">
        <v>2598</v>
      </c>
      <c r="U1250" s="464">
        <v>2026</v>
      </c>
    </row>
    <row r="1251" spans="2:21" ht="22.5">
      <c r="B1251" s="7" t="s">
        <v>2668</v>
      </c>
      <c r="C1251" s="7" t="s">
        <v>2669</v>
      </c>
      <c r="D1251" s="8" t="s">
        <v>2670</v>
      </c>
      <c r="E1251" s="9">
        <v>0</v>
      </c>
      <c r="F1251" s="9">
        <v>2.2040000000000002</v>
      </c>
      <c r="G1251" s="66">
        <f t="shared" si="73"/>
        <v>2.2040000000000002</v>
      </c>
      <c r="H1251" s="27"/>
      <c r="I1251" s="217" t="s">
        <v>22</v>
      </c>
      <c r="J1251" s="10"/>
      <c r="K1251" s="10"/>
      <c r="L1251" s="10"/>
      <c r="M1251" s="10"/>
      <c r="N1251" s="10"/>
      <c r="O1251" s="10"/>
      <c r="P1251" s="10"/>
      <c r="Q1251" s="10"/>
      <c r="R1251" s="212"/>
      <c r="S1251" s="212">
        <v>56860090399</v>
      </c>
      <c r="T1251" s="464" t="s">
        <v>2598</v>
      </c>
      <c r="U1251" s="464">
        <v>2026</v>
      </c>
    </row>
    <row r="1252" spans="2:21" ht="22.5">
      <c r="B1252" s="7" t="s">
        <v>2671</v>
      </c>
      <c r="C1252" s="7" t="s">
        <v>2672</v>
      </c>
      <c r="D1252" s="8" t="s">
        <v>2673</v>
      </c>
      <c r="E1252" s="9">
        <v>0</v>
      </c>
      <c r="F1252" s="9">
        <v>1.88</v>
      </c>
      <c r="G1252" s="66">
        <f t="shared" si="73"/>
        <v>1.88</v>
      </c>
      <c r="H1252" s="27"/>
      <c r="I1252" s="217" t="s">
        <v>22</v>
      </c>
      <c r="J1252" s="10" t="s">
        <v>3588</v>
      </c>
      <c r="K1252" s="10">
        <v>1.105</v>
      </c>
      <c r="L1252" s="2" t="s">
        <v>2691</v>
      </c>
      <c r="M1252" s="10">
        <v>8.5</v>
      </c>
      <c r="N1252" s="10">
        <v>43</v>
      </c>
      <c r="O1252" s="10"/>
      <c r="P1252" s="10" t="s">
        <v>253</v>
      </c>
      <c r="Q1252" s="10"/>
      <c r="R1252" s="212"/>
      <c r="S1252" s="212">
        <v>56860080116</v>
      </c>
      <c r="T1252" s="464" t="s">
        <v>2598</v>
      </c>
      <c r="U1252" s="464">
        <v>2026</v>
      </c>
    </row>
    <row r="1253" spans="2:21" ht="22.5">
      <c r="B1253" s="7" t="s">
        <v>2674</v>
      </c>
      <c r="C1253" s="7" t="s">
        <v>2675</v>
      </c>
      <c r="D1253" s="8" t="s">
        <v>2676</v>
      </c>
      <c r="E1253" s="9">
        <v>0</v>
      </c>
      <c r="F1253" s="9">
        <v>0.59</v>
      </c>
      <c r="G1253" s="66">
        <f t="shared" si="73"/>
        <v>0.59</v>
      </c>
      <c r="H1253" s="27"/>
      <c r="I1253" s="217" t="s">
        <v>22</v>
      </c>
      <c r="J1253" s="10" t="s">
        <v>3588</v>
      </c>
      <c r="K1253" s="10">
        <v>0.215</v>
      </c>
      <c r="L1253" s="2" t="s">
        <v>2692</v>
      </c>
      <c r="M1253" s="10">
        <v>6.6</v>
      </c>
      <c r="N1253" s="10">
        <v>33</v>
      </c>
      <c r="O1253" s="10"/>
      <c r="P1253" s="10" t="s">
        <v>253</v>
      </c>
      <c r="Q1253" s="10"/>
      <c r="R1253" s="212"/>
      <c r="S1253" s="212">
        <v>56860090350</v>
      </c>
      <c r="T1253" s="464" t="s">
        <v>2598</v>
      </c>
      <c r="U1253" s="464">
        <v>2026</v>
      </c>
    </row>
    <row r="1254" spans="2:21">
      <c r="B1254" s="685" t="s">
        <v>2677</v>
      </c>
      <c r="C1254" s="756" t="s">
        <v>2678</v>
      </c>
      <c r="D1254" s="728" t="s">
        <v>2679</v>
      </c>
      <c r="E1254" s="39">
        <v>0</v>
      </c>
      <c r="F1254" s="39">
        <v>1.5</v>
      </c>
      <c r="G1254" s="211">
        <f t="shared" si="73"/>
        <v>1.5</v>
      </c>
      <c r="H1254" s="27"/>
      <c r="I1254" s="213" t="s">
        <v>32</v>
      </c>
      <c r="J1254" s="700"/>
      <c r="K1254" s="700"/>
      <c r="L1254" s="700"/>
      <c r="M1254" s="700"/>
      <c r="N1254" s="700"/>
      <c r="O1254" s="700"/>
      <c r="P1254" s="700"/>
      <c r="Q1254" s="700"/>
      <c r="R1254" s="823"/>
      <c r="S1254" s="823">
        <v>56860110151</v>
      </c>
      <c r="T1254" s="688" t="s">
        <v>2598</v>
      </c>
      <c r="U1254" s="688">
        <v>2026</v>
      </c>
    </row>
    <row r="1255" spans="2:21" ht="22.5">
      <c r="B1255" s="686"/>
      <c r="C1255" s="758"/>
      <c r="D1255" s="759"/>
      <c r="E1255" s="22">
        <v>1.5</v>
      </c>
      <c r="F1255" s="22">
        <v>2.06</v>
      </c>
      <c r="G1255" s="209">
        <f t="shared" si="73"/>
        <v>0.56000000000000005</v>
      </c>
      <c r="H1255" s="27"/>
      <c r="I1255" s="216" t="s">
        <v>22</v>
      </c>
      <c r="J1255" s="724"/>
      <c r="K1255" s="724"/>
      <c r="L1255" s="724"/>
      <c r="M1255" s="724"/>
      <c r="N1255" s="724"/>
      <c r="O1255" s="724"/>
      <c r="P1255" s="724"/>
      <c r="Q1255" s="724"/>
      <c r="R1255" s="737"/>
      <c r="S1255" s="737"/>
      <c r="T1255" s="686"/>
      <c r="U1255" s="687"/>
    </row>
    <row r="1256" spans="2:21" ht="22.5">
      <c r="B1256" s="6" t="s">
        <v>2680</v>
      </c>
      <c r="C1256" s="16" t="s">
        <v>2681</v>
      </c>
      <c r="D1256" s="17" t="s">
        <v>2682</v>
      </c>
      <c r="E1256" s="13">
        <v>0</v>
      </c>
      <c r="F1256" s="13">
        <v>4.0599999999999996</v>
      </c>
      <c r="G1256" s="66">
        <f t="shared" si="73"/>
        <v>4.0599999999999996</v>
      </c>
      <c r="H1256" s="27"/>
      <c r="I1256" s="218" t="s">
        <v>22</v>
      </c>
      <c r="J1256" s="6"/>
      <c r="K1256" s="6"/>
      <c r="L1256" s="6"/>
      <c r="M1256" s="6"/>
      <c r="N1256" s="6"/>
      <c r="O1256" s="6"/>
      <c r="P1256" s="6"/>
      <c r="Q1256" s="14"/>
      <c r="R1256" s="212"/>
      <c r="S1256" s="212">
        <v>56860070112</v>
      </c>
      <c r="T1256" s="464" t="s">
        <v>2598</v>
      </c>
      <c r="U1256" s="464">
        <v>2026</v>
      </c>
    </row>
    <row r="1257" spans="2:21" ht="22.5">
      <c r="B1257" s="7" t="s">
        <v>2693</v>
      </c>
      <c r="C1257" s="7" t="s">
        <v>2694</v>
      </c>
      <c r="D1257" s="8" t="s">
        <v>2695</v>
      </c>
      <c r="E1257" s="9">
        <v>0</v>
      </c>
      <c r="F1257" s="9">
        <v>0.56699999999999995</v>
      </c>
      <c r="G1257" s="65">
        <f t="shared" si="73"/>
        <v>0.56699999999999995</v>
      </c>
      <c r="H1257" s="27"/>
      <c r="I1257" s="2" t="s">
        <v>22</v>
      </c>
      <c r="J1257" s="10"/>
      <c r="K1257" s="10"/>
      <c r="L1257" s="10"/>
      <c r="M1257" s="10"/>
      <c r="N1257" s="10"/>
      <c r="O1257" s="10"/>
      <c r="P1257" s="10"/>
      <c r="Q1257" s="10"/>
      <c r="R1257" s="148"/>
      <c r="S1257" s="148">
        <v>56860020635</v>
      </c>
      <c r="T1257" s="464" t="s">
        <v>2598</v>
      </c>
      <c r="U1257" s="464">
        <v>2026</v>
      </c>
    </row>
    <row r="1258" spans="2:21" ht="22.5">
      <c r="B1258" s="7" t="s">
        <v>2696</v>
      </c>
      <c r="C1258" s="7" t="s">
        <v>2697</v>
      </c>
      <c r="D1258" s="8" t="s">
        <v>2698</v>
      </c>
      <c r="E1258" s="9">
        <v>0</v>
      </c>
      <c r="F1258" s="9">
        <v>0.15</v>
      </c>
      <c r="G1258" s="9">
        <f t="shared" si="73"/>
        <v>0.15</v>
      </c>
      <c r="H1258" s="27"/>
      <c r="I1258" s="2" t="s">
        <v>42</v>
      </c>
      <c r="J1258" s="10"/>
      <c r="K1258" s="10"/>
      <c r="L1258" s="10"/>
      <c r="M1258" s="10"/>
      <c r="N1258" s="10"/>
      <c r="O1258" s="10"/>
      <c r="P1258" s="10"/>
      <c r="Q1258" s="10"/>
      <c r="R1258" s="148"/>
      <c r="S1258" s="148">
        <v>56860020694</v>
      </c>
      <c r="T1258" s="464" t="s">
        <v>2598</v>
      </c>
      <c r="U1258" s="464">
        <v>2026</v>
      </c>
    </row>
    <row r="1259" spans="2:21" ht="22.5">
      <c r="B1259" s="7" t="s">
        <v>2699</v>
      </c>
      <c r="C1259" s="7" t="s">
        <v>2700</v>
      </c>
      <c r="D1259" s="8" t="s">
        <v>2701</v>
      </c>
      <c r="E1259" s="9">
        <v>0</v>
      </c>
      <c r="F1259" s="9">
        <v>0.13600000000000001</v>
      </c>
      <c r="G1259" s="65">
        <f t="shared" si="73"/>
        <v>0.13600000000000001</v>
      </c>
      <c r="H1259" s="27"/>
      <c r="I1259" s="2" t="s">
        <v>22</v>
      </c>
      <c r="J1259" s="10"/>
      <c r="K1259" s="10"/>
      <c r="L1259" s="10"/>
      <c r="M1259" s="10"/>
      <c r="N1259" s="10"/>
      <c r="O1259" s="10"/>
      <c r="P1259" s="10"/>
      <c r="Q1259" s="10"/>
      <c r="R1259" s="148"/>
      <c r="S1259" s="148">
        <v>56860020581</v>
      </c>
      <c r="T1259" s="464" t="s">
        <v>2598</v>
      </c>
      <c r="U1259" s="464">
        <v>2026</v>
      </c>
    </row>
    <row r="1260" spans="2:21" ht="22.5">
      <c r="B1260" s="7" t="s">
        <v>2702</v>
      </c>
      <c r="C1260" s="7" t="s">
        <v>2703</v>
      </c>
      <c r="D1260" s="8" t="s">
        <v>2704</v>
      </c>
      <c r="E1260" s="9">
        <v>0</v>
      </c>
      <c r="F1260" s="9">
        <v>0.10199999999999999</v>
      </c>
      <c r="G1260" s="65">
        <f t="shared" si="73"/>
        <v>0.10199999999999999</v>
      </c>
      <c r="H1260" s="27"/>
      <c r="I1260" s="2" t="s">
        <v>22</v>
      </c>
      <c r="J1260" s="10"/>
      <c r="K1260" s="10"/>
      <c r="L1260" s="10"/>
      <c r="M1260" s="10"/>
      <c r="N1260" s="10"/>
      <c r="O1260" s="10"/>
      <c r="P1260" s="10"/>
      <c r="Q1260" s="10"/>
      <c r="R1260" s="148"/>
      <c r="S1260" s="148">
        <v>56860020696</v>
      </c>
      <c r="T1260" s="464" t="s">
        <v>2598</v>
      </c>
      <c r="U1260" s="464">
        <v>2026</v>
      </c>
    </row>
    <row r="1261" spans="2:21" ht="22.5">
      <c r="B1261" s="7" t="s">
        <v>2705</v>
      </c>
      <c r="C1261" s="7" t="s">
        <v>2706</v>
      </c>
      <c r="D1261" s="8" t="s">
        <v>2707</v>
      </c>
      <c r="E1261" s="9">
        <v>0</v>
      </c>
      <c r="F1261" s="9">
        <v>1.59</v>
      </c>
      <c r="G1261" s="9">
        <f t="shared" si="73"/>
        <v>1.59</v>
      </c>
      <c r="H1261" s="27"/>
      <c r="I1261" s="2" t="s">
        <v>22</v>
      </c>
      <c r="J1261" s="10"/>
      <c r="K1261" s="10"/>
      <c r="L1261" s="2"/>
      <c r="M1261" s="10"/>
      <c r="N1261" s="10"/>
      <c r="O1261" s="10"/>
      <c r="P1261" s="10"/>
      <c r="Q1261" s="10"/>
      <c r="R1261" s="148"/>
      <c r="S1261" s="148">
        <v>56860020613</v>
      </c>
      <c r="T1261" s="464" t="s">
        <v>2598</v>
      </c>
      <c r="U1261" s="464">
        <v>2026</v>
      </c>
    </row>
    <row r="1262" spans="2:21" ht="22.5">
      <c r="B1262" s="16" t="s">
        <v>2708</v>
      </c>
      <c r="C1262" s="16" t="s">
        <v>2709</v>
      </c>
      <c r="D1262" s="17" t="s">
        <v>2710</v>
      </c>
      <c r="E1262" s="13">
        <v>0</v>
      </c>
      <c r="F1262" s="13">
        <v>0.111</v>
      </c>
      <c r="G1262" s="66">
        <f t="shared" si="73"/>
        <v>0.111</v>
      </c>
      <c r="H1262" s="27"/>
      <c r="I1262" s="3" t="s">
        <v>42</v>
      </c>
      <c r="J1262" s="6"/>
      <c r="K1262" s="6"/>
      <c r="L1262" s="6"/>
      <c r="M1262" s="6"/>
      <c r="N1262" s="6"/>
      <c r="O1262" s="6"/>
      <c r="P1262" s="6"/>
      <c r="Q1262" s="14"/>
      <c r="R1262" s="203"/>
      <c r="S1262" s="203">
        <v>56860090404</v>
      </c>
      <c r="T1262" s="464" t="s">
        <v>2598</v>
      </c>
      <c r="U1262" s="464">
        <v>2026</v>
      </c>
    </row>
    <row r="1263" spans="2:21">
      <c r="B1263" s="7" t="s">
        <v>2711</v>
      </c>
      <c r="C1263" s="7" t="s">
        <v>2712</v>
      </c>
      <c r="D1263" s="8" t="s">
        <v>2713</v>
      </c>
      <c r="E1263" s="9">
        <v>0</v>
      </c>
      <c r="F1263" s="9">
        <v>0.55400000000000005</v>
      </c>
      <c r="G1263" s="65">
        <f t="shared" si="73"/>
        <v>0.55400000000000005</v>
      </c>
      <c r="H1263" s="27"/>
      <c r="I1263" s="2" t="s">
        <v>32</v>
      </c>
      <c r="J1263" s="10"/>
      <c r="K1263" s="10"/>
      <c r="L1263" s="10"/>
      <c r="M1263" s="10"/>
      <c r="N1263" s="10"/>
      <c r="O1263" s="10"/>
      <c r="P1263" s="10"/>
      <c r="Q1263" s="10"/>
      <c r="R1263" s="148"/>
      <c r="S1263" s="148">
        <v>56860020633</v>
      </c>
      <c r="T1263" s="464" t="s">
        <v>2598</v>
      </c>
      <c r="U1263" s="464">
        <v>2026</v>
      </c>
    </row>
    <row r="1264" spans="2:21" ht="22.5">
      <c r="B1264" s="7" t="s">
        <v>2714</v>
      </c>
      <c r="C1264" s="7" t="s">
        <v>2715</v>
      </c>
      <c r="D1264" s="8" t="s">
        <v>2716</v>
      </c>
      <c r="E1264" s="9">
        <v>0</v>
      </c>
      <c r="F1264" s="9">
        <v>1.54</v>
      </c>
      <c r="G1264" s="9">
        <f t="shared" si="73"/>
        <v>1.54</v>
      </c>
      <c r="H1264" s="27"/>
      <c r="I1264" s="2" t="s">
        <v>22</v>
      </c>
      <c r="J1264" s="10"/>
      <c r="K1264" s="10"/>
      <c r="L1264" s="10"/>
      <c r="M1264" s="10"/>
      <c r="N1264" s="10"/>
      <c r="O1264" s="10"/>
      <c r="P1264" s="10"/>
      <c r="Q1264" s="10"/>
      <c r="R1264" s="148"/>
      <c r="S1264" s="148">
        <v>56860010162</v>
      </c>
      <c r="T1264" s="464" t="s">
        <v>2598</v>
      </c>
      <c r="U1264" s="464">
        <v>2026</v>
      </c>
    </row>
    <row r="1265" spans="2:21" ht="22.5">
      <c r="B1265" s="7" t="s">
        <v>2717</v>
      </c>
      <c r="C1265" s="7" t="s">
        <v>2718</v>
      </c>
      <c r="D1265" s="8" t="s">
        <v>2719</v>
      </c>
      <c r="E1265" s="9">
        <v>0</v>
      </c>
      <c r="F1265" s="9">
        <v>0.44</v>
      </c>
      <c r="G1265" s="9">
        <f>F1265-E1265</f>
        <v>0.44</v>
      </c>
      <c r="H1265" s="27"/>
      <c r="I1265" s="2" t="s">
        <v>22</v>
      </c>
      <c r="J1265" s="10"/>
      <c r="K1265" s="10"/>
      <c r="L1265" s="10"/>
      <c r="M1265" s="10"/>
      <c r="N1265" s="10"/>
      <c r="O1265" s="10"/>
      <c r="P1265" s="10"/>
      <c r="Q1265" s="10"/>
      <c r="R1265" s="148"/>
      <c r="S1265" s="148">
        <v>56860050280</v>
      </c>
      <c r="T1265" s="464" t="s">
        <v>2598</v>
      </c>
      <c r="U1265" s="464">
        <v>2026</v>
      </c>
    </row>
    <row r="1266" spans="2:21" ht="22.5">
      <c r="B1266" s="7" t="s">
        <v>2720</v>
      </c>
      <c r="C1266" s="7" t="s">
        <v>2721</v>
      </c>
      <c r="D1266" s="8" t="s">
        <v>2722</v>
      </c>
      <c r="E1266" s="9">
        <v>0</v>
      </c>
      <c r="F1266" s="9">
        <v>1.5</v>
      </c>
      <c r="G1266" s="9">
        <f>F1266-E1266</f>
        <v>1.5</v>
      </c>
      <c r="H1266" s="27"/>
      <c r="I1266" s="2" t="s">
        <v>22</v>
      </c>
      <c r="J1266" s="10"/>
      <c r="K1266" s="10"/>
      <c r="L1266" s="10"/>
      <c r="M1266" s="10"/>
      <c r="N1266" s="10"/>
      <c r="O1266" s="10"/>
      <c r="P1266" s="10"/>
      <c r="Q1266" s="10"/>
      <c r="R1266" s="148"/>
      <c r="S1266" s="148">
        <v>56860050291</v>
      </c>
      <c r="T1266" s="464" t="s">
        <v>2598</v>
      </c>
      <c r="U1266" s="464">
        <v>2026</v>
      </c>
    </row>
    <row r="1267" spans="2:21" ht="22.5">
      <c r="B1267" s="7" t="s">
        <v>2723</v>
      </c>
      <c r="C1267" s="7" t="s">
        <v>2724</v>
      </c>
      <c r="D1267" s="8" t="s">
        <v>2725</v>
      </c>
      <c r="E1267" s="9">
        <v>0</v>
      </c>
      <c r="F1267" s="9">
        <v>2.4</v>
      </c>
      <c r="G1267" s="9">
        <f>F1267-E1267</f>
        <v>2.4</v>
      </c>
      <c r="H1267" s="27"/>
      <c r="I1267" s="2" t="s">
        <v>22</v>
      </c>
      <c r="J1267" s="10"/>
      <c r="K1267" s="10"/>
      <c r="L1267" s="10"/>
      <c r="M1267" s="10"/>
      <c r="N1267" s="10"/>
      <c r="O1267" s="10"/>
      <c r="P1267" s="10"/>
      <c r="Q1267" s="10"/>
      <c r="R1267" s="12"/>
      <c r="S1267" s="12">
        <v>56860050147</v>
      </c>
      <c r="T1267" s="464" t="s">
        <v>2598</v>
      </c>
      <c r="U1267" s="464">
        <v>2026</v>
      </c>
    </row>
    <row r="1268" spans="2:21">
      <c r="B1268" s="685" t="s">
        <v>2726</v>
      </c>
      <c r="C1268" s="726" t="s">
        <v>2727</v>
      </c>
      <c r="D1268" s="728" t="s">
        <v>2728</v>
      </c>
      <c r="E1268" s="760">
        <v>0</v>
      </c>
      <c r="F1268" s="760">
        <v>1.47</v>
      </c>
      <c r="G1268" s="760">
        <f t="shared" si="73"/>
        <v>1.47</v>
      </c>
      <c r="H1268" s="27"/>
      <c r="I1268" s="685" t="s">
        <v>22</v>
      </c>
      <c r="J1268" s="700"/>
      <c r="K1268" s="700"/>
      <c r="L1268" s="700"/>
      <c r="M1268" s="700"/>
      <c r="N1268" s="700"/>
      <c r="O1268" s="700"/>
      <c r="P1268" s="700"/>
      <c r="Q1268" s="700"/>
      <c r="R1268" s="700"/>
      <c r="S1268" s="168">
        <v>56860080107001</v>
      </c>
      <c r="T1268" s="692" t="s">
        <v>2598</v>
      </c>
      <c r="U1268" s="692" t="s">
        <v>3563</v>
      </c>
    </row>
    <row r="1269" spans="2:21">
      <c r="B1269" s="686"/>
      <c r="C1269" s="784"/>
      <c r="D1269" s="759"/>
      <c r="E1269" s="761"/>
      <c r="F1269" s="761"/>
      <c r="G1269" s="761"/>
      <c r="H1269" s="27"/>
      <c r="I1269" s="773"/>
      <c r="J1269" s="684"/>
      <c r="K1269" s="684"/>
      <c r="L1269" s="684"/>
      <c r="M1269" s="684"/>
      <c r="N1269" s="684"/>
      <c r="O1269" s="684"/>
      <c r="P1269" s="684"/>
      <c r="Q1269" s="684"/>
      <c r="R1269" s="724"/>
      <c r="S1269" s="219">
        <v>56860080053001</v>
      </c>
      <c r="T1269" s="686"/>
      <c r="U1269" s="686"/>
    </row>
    <row r="1270" spans="2:21" ht="22.5">
      <c r="B1270" s="7" t="s">
        <v>2729</v>
      </c>
      <c r="C1270" s="7" t="s">
        <v>2730</v>
      </c>
      <c r="D1270" s="8" t="s">
        <v>2731</v>
      </c>
      <c r="E1270" s="9">
        <v>0</v>
      </c>
      <c r="F1270" s="9">
        <v>1.1200000000000001</v>
      </c>
      <c r="G1270" s="9">
        <f t="shared" si="73"/>
        <v>1.1200000000000001</v>
      </c>
      <c r="H1270" s="27"/>
      <c r="I1270" s="2" t="s">
        <v>22</v>
      </c>
      <c r="J1270" s="10"/>
      <c r="K1270" s="10"/>
      <c r="L1270" s="10"/>
      <c r="M1270" s="10"/>
      <c r="N1270" s="10"/>
      <c r="O1270" s="10"/>
      <c r="P1270" s="10"/>
      <c r="Q1270" s="10"/>
      <c r="R1270" s="12"/>
      <c r="S1270" s="12">
        <v>56860080108</v>
      </c>
      <c r="T1270" s="464" t="s">
        <v>2598</v>
      </c>
      <c r="U1270" s="464">
        <v>2026</v>
      </c>
    </row>
    <row r="1271" spans="2:21" ht="22.5">
      <c r="B1271" s="7" t="s">
        <v>2732</v>
      </c>
      <c r="C1271" s="7" t="s">
        <v>2733</v>
      </c>
      <c r="D1271" s="8" t="s">
        <v>2734</v>
      </c>
      <c r="E1271" s="9">
        <v>0</v>
      </c>
      <c r="F1271" s="9">
        <v>0.40400000000000003</v>
      </c>
      <c r="G1271" s="65">
        <f t="shared" si="73"/>
        <v>0.40400000000000003</v>
      </c>
      <c r="H1271" s="27"/>
      <c r="I1271" s="2" t="s">
        <v>22</v>
      </c>
      <c r="J1271" s="10"/>
      <c r="K1271" s="10"/>
      <c r="L1271" s="10"/>
      <c r="M1271" s="10"/>
      <c r="N1271" s="10"/>
      <c r="O1271" s="10"/>
      <c r="P1271" s="10"/>
      <c r="Q1271" s="10"/>
      <c r="R1271" s="12"/>
      <c r="S1271" s="12">
        <v>56860090349</v>
      </c>
      <c r="T1271" s="464" t="s">
        <v>2598</v>
      </c>
      <c r="U1271" s="464">
        <v>2026</v>
      </c>
    </row>
    <row r="1272" spans="2:21" ht="22.5">
      <c r="B1272" s="7" t="s">
        <v>2735</v>
      </c>
      <c r="C1272" s="7" t="s">
        <v>2736</v>
      </c>
      <c r="D1272" s="8" t="s">
        <v>2737</v>
      </c>
      <c r="E1272" s="9">
        <v>0</v>
      </c>
      <c r="F1272" s="9">
        <v>1.55</v>
      </c>
      <c r="G1272" s="9">
        <f t="shared" si="73"/>
        <v>1.55</v>
      </c>
      <c r="H1272" s="27"/>
      <c r="I1272" s="2" t="s">
        <v>22</v>
      </c>
      <c r="J1272" s="10"/>
      <c r="K1272" s="10"/>
      <c r="L1272" s="10"/>
      <c r="M1272" s="10"/>
      <c r="N1272" s="10"/>
      <c r="O1272" s="10"/>
      <c r="P1272" s="10"/>
      <c r="Q1272" s="10"/>
      <c r="R1272" s="12"/>
      <c r="S1272" s="12">
        <v>56860090384</v>
      </c>
      <c r="T1272" s="464" t="s">
        <v>2598</v>
      </c>
      <c r="U1272" s="464">
        <v>2026</v>
      </c>
    </row>
    <row r="1273" spans="2:21" ht="22.5">
      <c r="B1273" s="7" t="s">
        <v>2738</v>
      </c>
      <c r="C1273" s="7" t="s">
        <v>2739</v>
      </c>
      <c r="D1273" s="8" t="s">
        <v>2740</v>
      </c>
      <c r="E1273" s="9">
        <v>0</v>
      </c>
      <c r="F1273" s="9">
        <v>0.19500000000000001</v>
      </c>
      <c r="G1273" s="65">
        <f t="shared" si="73"/>
        <v>0.19500000000000001</v>
      </c>
      <c r="H1273" s="27"/>
      <c r="I1273" s="2" t="s">
        <v>22</v>
      </c>
      <c r="J1273" s="10"/>
      <c r="K1273" s="10"/>
      <c r="L1273" s="2"/>
      <c r="M1273" s="10"/>
      <c r="N1273" s="10"/>
      <c r="O1273" s="10"/>
      <c r="P1273" s="10"/>
      <c r="Q1273" s="10"/>
      <c r="R1273" s="12"/>
      <c r="S1273" s="12">
        <v>56860090387</v>
      </c>
      <c r="T1273" s="464" t="s">
        <v>2598</v>
      </c>
      <c r="U1273" s="464">
        <v>2026</v>
      </c>
    </row>
    <row r="1274" spans="2:21" ht="22.5">
      <c r="B1274" s="7" t="s">
        <v>2741</v>
      </c>
      <c r="C1274" s="7" t="s">
        <v>2742</v>
      </c>
      <c r="D1274" s="8" t="s">
        <v>2743</v>
      </c>
      <c r="E1274" s="9">
        <v>0</v>
      </c>
      <c r="F1274" s="9">
        <v>9.6000000000000002E-2</v>
      </c>
      <c r="G1274" s="65">
        <f t="shared" si="73"/>
        <v>9.6000000000000002E-2</v>
      </c>
      <c r="H1274" s="27"/>
      <c r="I1274" s="2" t="s">
        <v>22</v>
      </c>
      <c r="J1274" s="10"/>
      <c r="K1274" s="10"/>
      <c r="L1274" s="10"/>
      <c r="M1274" s="10"/>
      <c r="N1274" s="10"/>
      <c r="O1274" s="10"/>
      <c r="P1274" s="10"/>
      <c r="Q1274" s="10"/>
      <c r="R1274" s="12"/>
      <c r="S1274" s="12">
        <v>56860090389</v>
      </c>
      <c r="T1274" s="464" t="s">
        <v>2598</v>
      </c>
      <c r="U1274" s="464">
        <v>2026</v>
      </c>
    </row>
    <row r="1275" spans="2:21" ht="22.5">
      <c r="B1275" s="7" t="s">
        <v>2744</v>
      </c>
      <c r="C1275" s="7" t="s">
        <v>2745</v>
      </c>
      <c r="D1275" s="17" t="s">
        <v>2746</v>
      </c>
      <c r="E1275" s="13">
        <v>0</v>
      </c>
      <c r="F1275" s="13">
        <v>0.125</v>
      </c>
      <c r="G1275" s="66">
        <f t="shared" si="73"/>
        <v>0.125</v>
      </c>
      <c r="H1275" s="27"/>
      <c r="I1275" s="3" t="s">
        <v>22</v>
      </c>
      <c r="J1275" s="6"/>
      <c r="K1275" s="6"/>
      <c r="L1275" s="6"/>
      <c r="M1275" s="6"/>
      <c r="N1275" s="6"/>
      <c r="O1275" s="6"/>
      <c r="P1275" s="6"/>
      <c r="Q1275" s="14"/>
      <c r="R1275" s="203"/>
      <c r="S1275" s="203">
        <v>56860090388</v>
      </c>
      <c r="T1275" s="464" t="s">
        <v>2598</v>
      </c>
      <c r="U1275" s="464">
        <v>2026</v>
      </c>
    </row>
    <row r="1276" spans="2:21" ht="22.5">
      <c r="B1276" s="7" t="s">
        <v>2747</v>
      </c>
      <c r="C1276" s="7" t="s">
        <v>2748</v>
      </c>
      <c r="D1276" s="8" t="s">
        <v>2749</v>
      </c>
      <c r="E1276" s="9">
        <v>0</v>
      </c>
      <c r="F1276" s="9">
        <v>0.191</v>
      </c>
      <c r="G1276" s="65">
        <f t="shared" si="73"/>
        <v>0.191</v>
      </c>
      <c r="H1276" s="27"/>
      <c r="I1276" s="2" t="s">
        <v>22</v>
      </c>
      <c r="J1276" s="10"/>
      <c r="K1276" s="10"/>
      <c r="L1276" s="10"/>
      <c r="M1276" s="10"/>
      <c r="N1276" s="10"/>
      <c r="O1276" s="10"/>
      <c r="P1276" s="10"/>
      <c r="Q1276" s="10"/>
      <c r="R1276" s="12"/>
      <c r="S1276" s="12">
        <v>56860040145</v>
      </c>
      <c r="T1276" s="464" t="s">
        <v>2598</v>
      </c>
      <c r="U1276" s="464">
        <v>2026</v>
      </c>
    </row>
    <row r="1277" spans="2:21" ht="22.5">
      <c r="B1277" s="7" t="s">
        <v>2750</v>
      </c>
      <c r="C1277" s="7" t="s">
        <v>2751</v>
      </c>
      <c r="D1277" s="8" t="s">
        <v>2752</v>
      </c>
      <c r="E1277" s="9">
        <v>0</v>
      </c>
      <c r="F1277" s="9">
        <v>0.27300000000000002</v>
      </c>
      <c r="G1277" s="65">
        <f t="shared" si="73"/>
        <v>0.27300000000000002</v>
      </c>
      <c r="H1277" s="27"/>
      <c r="I1277" s="2" t="s">
        <v>22</v>
      </c>
      <c r="J1277" s="10"/>
      <c r="K1277" s="10"/>
      <c r="L1277" s="10"/>
      <c r="M1277" s="10"/>
      <c r="N1277" s="10"/>
      <c r="O1277" s="10"/>
      <c r="P1277" s="10"/>
      <c r="Q1277" s="10"/>
      <c r="R1277" s="12"/>
      <c r="S1277" s="12">
        <v>56860020715</v>
      </c>
      <c r="T1277" s="464" t="s">
        <v>2598</v>
      </c>
      <c r="U1277" s="464">
        <v>2026</v>
      </c>
    </row>
    <row r="1278" spans="2:21" ht="22.5">
      <c r="B1278" s="7" t="s">
        <v>2753</v>
      </c>
      <c r="C1278" s="7" t="s">
        <v>2754</v>
      </c>
      <c r="D1278" s="8" t="s">
        <v>2755</v>
      </c>
      <c r="E1278" s="9">
        <v>0</v>
      </c>
      <c r="F1278" s="9">
        <v>0.29899999999999999</v>
      </c>
      <c r="G1278" s="65">
        <f t="shared" si="73"/>
        <v>0.29899999999999999</v>
      </c>
      <c r="H1278" s="27"/>
      <c r="I1278" s="2" t="s">
        <v>42</v>
      </c>
      <c r="J1278" s="10"/>
      <c r="K1278" s="10"/>
      <c r="L1278" s="10"/>
      <c r="M1278" s="10"/>
      <c r="N1278" s="10"/>
      <c r="O1278" s="10"/>
      <c r="P1278" s="10"/>
      <c r="Q1278" s="10"/>
      <c r="R1278" s="12"/>
      <c r="S1278" s="12">
        <v>56860020716</v>
      </c>
      <c r="T1278" s="464" t="s">
        <v>2598</v>
      </c>
      <c r="U1278" s="464">
        <v>2026</v>
      </c>
    </row>
    <row r="1279" spans="2:21" ht="22.5">
      <c r="B1279" s="7" t="s">
        <v>2756</v>
      </c>
      <c r="C1279" s="7" t="s">
        <v>2757</v>
      </c>
      <c r="D1279" s="8" t="s">
        <v>2758</v>
      </c>
      <c r="E1279" s="9">
        <v>0</v>
      </c>
      <c r="F1279" s="9">
        <v>0.57999999999999996</v>
      </c>
      <c r="G1279" s="65">
        <f t="shared" si="73"/>
        <v>0.57999999999999996</v>
      </c>
      <c r="H1279" s="27"/>
      <c r="I1279" s="2" t="s">
        <v>22</v>
      </c>
      <c r="J1279" s="10"/>
      <c r="K1279" s="10"/>
      <c r="L1279" s="10"/>
      <c r="M1279" s="10"/>
      <c r="N1279" s="10"/>
      <c r="O1279" s="10"/>
      <c r="P1279" s="10"/>
      <c r="Q1279" s="10"/>
      <c r="R1279" s="168"/>
      <c r="S1279" s="168">
        <v>56860020717</v>
      </c>
      <c r="T1279" s="464" t="s">
        <v>2598</v>
      </c>
      <c r="U1279" s="464">
        <v>2026</v>
      </c>
    </row>
    <row r="1280" spans="2:21" ht="22.5">
      <c r="B1280" s="7" t="s">
        <v>2759</v>
      </c>
      <c r="C1280" s="7" t="s">
        <v>2760</v>
      </c>
      <c r="D1280" s="8" t="s">
        <v>2761</v>
      </c>
      <c r="E1280" s="9">
        <v>0</v>
      </c>
      <c r="F1280" s="9">
        <v>0.49</v>
      </c>
      <c r="G1280" s="9">
        <f t="shared" si="73"/>
        <v>0.49</v>
      </c>
      <c r="H1280" s="27"/>
      <c r="I1280" s="2" t="s">
        <v>22</v>
      </c>
      <c r="J1280" s="10"/>
      <c r="K1280" s="10"/>
      <c r="L1280" s="10"/>
      <c r="M1280" s="10"/>
      <c r="N1280" s="10"/>
      <c r="O1280" s="10"/>
      <c r="P1280" s="10"/>
      <c r="Q1280" s="10"/>
      <c r="R1280" s="12"/>
      <c r="S1280" s="12">
        <v>56860070128</v>
      </c>
      <c r="T1280" s="464" t="s">
        <v>2598</v>
      </c>
      <c r="U1280" s="464">
        <v>2026</v>
      </c>
    </row>
    <row r="1281" spans="2:21" ht="22.5">
      <c r="B1281" s="7" t="s">
        <v>2762</v>
      </c>
      <c r="C1281" s="7" t="s">
        <v>2763</v>
      </c>
      <c r="D1281" s="8" t="s">
        <v>2764</v>
      </c>
      <c r="E1281" s="9">
        <v>0</v>
      </c>
      <c r="F1281" s="9">
        <v>0.314</v>
      </c>
      <c r="G1281" s="65">
        <f t="shared" si="73"/>
        <v>0.314</v>
      </c>
      <c r="H1281" s="27"/>
      <c r="I1281" s="2" t="s">
        <v>42</v>
      </c>
      <c r="J1281" s="10"/>
      <c r="K1281" s="10"/>
      <c r="L1281" s="10"/>
      <c r="M1281" s="10"/>
      <c r="N1281" s="10"/>
      <c r="O1281" s="10"/>
      <c r="P1281" s="10"/>
      <c r="Q1281" s="10"/>
      <c r="R1281" s="12"/>
      <c r="S1281" s="12">
        <v>56860090189</v>
      </c>
      <c r="T1281" s="464" t="s">
        <v>2598</v>
      </c>
      <c r="U1281" s="464">
        <v>2026</v>
      </c>
    </row>
    <row r="1282" spans="2:21" ht="22.5">
      <c r="B1282" s="7" t="s">
        <v>2765</v>
      </c>
      <c r="C1282" s="7" t="s">
        <v>2766</v>
      </c>
      <c r="D1282" s="8" t="s">
        <v>2767</v>
      </c>
      <c r="E1282" s="9">
        <v>0</v>
      </c>
      <c r="F1282" s="9">
        <v>0.15</v>
      </c>
      <c r="G1282" s="9">
        <f t="shared" si="73"/>
        <v>0.15</v>
      </c>
      <c r="H1282" s="27"/>
      <c r="I1282" s="2" t="s">
        <v>42</v>
      </c>
      <c r="J1282" s="10"/>
      <c r="K1282" s="10"/>
      <c r="L1282" s="10"/>
      <c r="M1282" s="10"/>
      <c r="N1282" s="10"/>
      <c r="O1282" s="10"/>
      <c r="P1282" s="10"/>
      <c r="Q1282" s="10"/>
      <c r="R1282" s="12"/>
      <c r="S1282" s="12">
        <v>56860090190</v>
      </c>
      <c r="T1282" s="464" t="s">
        <v>2598</v>
      </c>
      <c r="U1282" s="464">
        <v>2026</v>
      </c>
    </row>
    <row r="1283" spans="2:21" ht="22.5">
      <c r="B1283" s="7" t="s">
        <v>2768</v>
      </c>
      <c r="C1283" s="7" t="s">
        <v>2769</v>
      </c>
      <c r="D1283" s="8" t="s">
        <v>2770</v>
      </c>
      <c r="E1283" s="9">
        <v>0</v>
      </c>
      <c r="F1283" s="9">
        <v>8.3000000000000004E-2</v>
      </c>
      <c r="G1283" s="65">
        <f t="shared" ref="G1283:G1284" si="74">F1283-E1283</f>
        <v>8.3000000000000004E-2</v>
      </c>
      <c r="H1283" s="27"/>
      <c r="I1283" s="2" t="s">
        <v>22</v>
      </c>
      <c r="J1283" s="10"/>
      <c r="K1283" s="10"/>
      <c r="L1283" s="2"/>
      <c r="M1283" s="10"/>
      <c r="N1283" s="10"/>
      <c r="O1283" s="10"/>
      <c r="P1283" s="10"/>
      <c r="Q1283" s="10"/>
      <c r="R1283" s="12"/>
      <c r="S1283" s="12">
        <v>56860020794</v>
      </c>
      <c r="T1283" s="464" t="s">
        <v>2598</v>
      </c>
      <c r="U1283" s="464">
        <v>2026</v>
      </c>
    </row>
    <row r="1284" spans="2:21" ht="22.5">
      <c r="B1284" s="7" t="s">
        <v>2771</v>
      </c>
      <c r="C1284" s="7" t="s">
        <v>2772</v>
      </c>
      <c r="D1284" s="8" t="s">
        <v>2773</v>
      </c>
      <c r="E1284" s="13">
        <v>0</v>
      </c>
      <c r="F1284" s="13">
        <v>6.2E-2</v>
      </c>
      <c r="G1284" s="66">
        <f t="shared" si="74"/>
        <v>6.2E-2</v>
      </c>
      <c r="H1284" s="27"/>
      <c r="I1284" s="2" t="s">
        <v>22</v>
      </c>
      <c r="J1284" s="10"/>
      <c r="K1284" s="10"/>
      <c r="L1284" s="10"/>
      <c r="M1284" s="10"/>
      <c r="N1284" s="10"/>
      <c r="O1284" s="10"/>
      <c r="P1284" s="10"/>
      <c r="Q1284" s="10"/>
      <c r="R1284" s="36"/>
      <c r="S1284" s="36">
        <v>56860020132</v>
      </c>
      <c r="T1284" s="464" t="s">
        <v>2598</v>
      </c>
      <c r="U1284" s="464">
        <v>2026</v>
      </c>
    </row>
    <row r="1285" spans="2:21">
      <c r="B1285" s="726" t="s">
        <v>2774</v>
      </c>
      <c r="C1285" s="93"/>
      <c r="D1285" s="783" t="s">
        <v>926</v>
      </c>
      <c r="E1285" s="225">
        <v>0</v>
      </c>
      <c r="F1285" s="220">
        <v>6.6000000000000003E-2</v>
      </c>
      <c r="G1285" s="220">
        <f t="shared" ref="G1285:G1305" si="75">F1285-E1285</f>
        <v>6.6000000000000003E-2</v>
      </c>
      <c r="H1285" s="221">
        <v>264</v>
      </c>
      <c r="I1285" s="222" t="s">
        <v>32</v>
      </c>
      <c r="J1285" s="700"/>
      <c r="K1285" s="700"/>
      <c r="L1285" s="700"/>
      <c r="M1285" s="700"/>
      <c r="N1285" s="700"/>
      <c r="O1285" s="700"/>
      <c r="P1285" s="700"/>
      <c r="Q1285" s="700"/>
      <c r="R1285" s="683"/>
      <c r="S1285" s="826">
        <v>56860020697001</v>
      </c>
      <c r="T1285" s="690" t="s">
        <v>2800</v>
      </c>
      <c r="U1285" s="690" t="s">
        <v>3563</v>
      </c>
    </row>
    <row r="1286" spans="2:21" ht="22.5">
      <c r="B1286" s="784"/>
      <c r="C1286" s="94"/>
      <c r="D1286" s="722"/>
      <c r="E1286" s="226">
        <v>6.6000000000000003E-2</v>
      </c>
      <c r="F1286" s="42">
        <v>0.184</v>
      </c>
      <c r="G1286" s="42">
        <f t="shared" si="75"/>
        <v>0.11799999999999999</v>
      </c>
      <c r="H1286" s="43">
        <v>472</v>
      </c>
      <c r="I1286" s="44" t="s">
        <v>22</v>
      </c>
      <c r="J1286" s="724"/>
      <c r="K1286" s="724"/>
      <c r="L1286" s="724"/>
      <c r="M1286" s="724"/>
      <c r="N1286" s="724"/>
      <c r="O1286" s="724"/>
      <c r="P1286" s="724"/>
      <c r="Q1286" s="724"/>
      <c r="R1286" s="691"/>
      <c r="S1286" s="826"/>
      <c r="T1286" s="690"/>
      <c r="U1286" s="690"/>
    </row>
    <row r="1287" spans="2:21">
      <c r="B1287" s="7" t="s">
        <v>2775</v>
      </c>
      <c r="C1287" s="92"/>
      <c r="D1287" s="57" t="s">
        <v>2791</v>
      </c>
      <c r="E1287" s="28">
        <v>0</v>
      </c>
      <c r="F1287" s="13">
        <v>1.048</v>
      </c>
      <c r="G1287" s="13">
        <f t="shared" si="75"/>
        <v>1.048</v>
      </c>
      <c r="H1287" s="6">
        <v>6695</v>
      </c>
      <c r="I1287" s="3" t="s">
        <v>32</v>
      </c>
      <c r="J1287" s="6"/>
      <c r="K1287" s="6"/>
      <c r="L1287" s="51"/>
      <c r="M1287" s="52"/>
      <c r="N1287" s="52"/>
      <c r="O1287" s="53"/>
      <c r="P1287" s="52"/>
      <c r="Q1287" s="54">
        <f>R1287*2</f>
        <v>1672</v>
      </c>
      <c r="R1287" s="223">
        <v>836</v>
      </c>
      <c r="S1287" s="34">
        <v>56860020698</v>
      </c>
      <c r="T1287" s="464" t="s">
        <v>2800</v>
      </c>
      <c r="U1287" s="464">
        <v>2026</v>
      </c>
    </row>
    <row r="1288" spans="2:21">
      <c r="B1288" s="726" t="s">
        <v>2776</v>
      </c>
      <c r="C1288" s="94"/>
      <c r="D1288" s="722" t="s">
        <v>928</v>
      </c>
      <c r="E1288" s="225">
        <v>0</v>
      </c>
      <c r="F1288" s="220">
        <v>0.158</v>
      </c>
      <c r="G1288" s="220">
        <f t="shared" si="75"/>
        <v>0.158</v>
      </c>
      <c r="H1288" s="221">
        <v>506</v>
      </c>
      <c r="I1288" s="222" t="s">
        <v>32</v>
      </c>
      <c r="J1288" s="700"/>
      <c r="K1288" s="700"/>
      <c r="L1288" s="700"/>
      <c r="M1288" s="700"/>
      <c r="N1288" s="700"/>
      <c r="O1288" s="700"/>
      <c r="P1288" s="700"/>
      <c r="Q1288" s="700"/>
      <c r="R1288" s="681"/>
      <c r="S1288" s="860">
        <v>56860020699</v>
      </c>
      <c r="T1288" s="690" t="s">
        <v>2800</v>
      </c>
      <c r="U1288" s="690">
        <v>2026</v>
      </c>
    </row>
    <row r="1289" spans="2:21" ht="22.5">
      <c r="B1289" s="784"/>
      <c r="C1289" s="94"/>
      <c r="D1289" s="722"/>
      <c r="E1289" s="226">
        <v>0.158</v>
      </c>
      <c r="F1289" s="42">
        <v>0.18</v>
      </c>
      <c r="G1289" s="42">
        <f t="shared" si="75"/>
        <v>2.1999999999999992E-2</v>
      </c>
      <c r="H1289" s="43">
        <v>70</v>
      </c>
      <c r="I1289" s="44" t="s">
        <v>22</v>
      </c>
      <c r="J1289" s="724"/>
      <c r="K1289" s="724"/>
      <c r="L1289" s="724"/>
      <c r="M1289" s="724"/>
      <c r="N1289" s="724"/>
      <c r="O1289" s="724"/>
      <c r="P1289" s="724"/>
      <c r="Q1289" s="724"/>
      <c r="R1289" s="682"/>
      <c r="S1289" s="861"/>
      <c r="T1289" s="690"/>
      <c r="U1289" s="690"/>
    </row>
    <row r="1290" spans="2:21">
      <c r="B1290" s="7" t="s">
        <v>2777</v>
      </c>
      <c r="C1290" s="92"/>
      <c r="D1290" s="57" t="s">
        <v>2792</v>
      </c>
      <c r="E1290" s="28">
        <v>0</v>
      </c>
      <c r="F1290" s="13">
        <v>0.104</v>
      </c>
      <c r="G1290" s="13">
        <f t="shared" si="75"/>
        <v>0.104</v>
      </c>
      <c r="H1290" s="6">
        <v>364</v>
      </c>
      <c r="I1290" s="3" t="s">
        <v>32</v>
      </c>
      <c r="J1290" s="6"/>
      <c r="K1290" s="6"/>
      <c r="L1290" s="52"/>
      <c r="M1290" s="52"/>
      <c r="N1290" s="52"/>
      <c r="O1290" s="53"/>
      <c r="P1290" s="52"/>
      <c r="Q1290" s="54"/>
      <c r="R1290" s="150"/>
      <c r="S1290" s="55">
        <v>56860020700</v>
      </c>
      <c r="T1290" s="464" t="s">
        <v>2800</v>
      </c>
      <c r="U1290" s="464">
        <v>2026</v>
      </c>
    </row>
    <row r="1291" spans="2:21" ht="22.5">
      <c r="B1291" s="7" t="s">
        <v>2778</v>
      </c>
      <c r="C1291" s="94"/>
      <c r="D1291" s="58" t="s">
        <v>2793</v>
      </c>
      <c r="E1291" s="28">
        <v>0</v>
      </c>
      <c r="F1291" s="13">
        <v>0.251</v>
      </c>
      <c r="G1291" s="13">
        <f t="shared" si="75"/>
        <v>0.251</v>
      </c>
      <c r="H1291" s="6">
        <v>2070</v>
      </c>
      <c r="I1291" s="3" t="s">
        <v>22</v>
      </c>
      <c r="J1291" s="6"/>
      <c r="K1291" s="6"/>
      <c r="L1291" s="51"/>
      <c r="M1291" s="52"/>
      <c r="N1291" s="52"/>
      <c r="O1291" s="53"/>
      <c r="P1291" s="52"/>
      <c r="Q1291" s="54"/>
      <c r="R1291" s="150"/>
      <c r="S1291" s="55">
        <v>56860020711</v>
      </c>
      <c r="T1291" s="464" t="s">
        <v>2800</v>
      </c>
      <c r="U1291" s="464">
        <v>2026</v>
      </c>
    </row>
    <row r="1292" spans="2:21" ht="22.5">
      <c r="B1292" s="7" t="s">
        <v>2779</v>
      </c>
      <c r="C1292" s="92"/>
      <c r="D1292" s="57" t="s">
        <v>2794</v>
      </c>
      <c r="E1292" s="28">
        <v>0</v>
      </c>
      <c r="F1292" s="13">
        <v>7.0000000000000007E-2</v>
      </c>
      <c r="G1292" s="13">
        <f t="shared" si="75"/>
        <v>7.0000000000000007E-2</v>
      </c>
      <c r="H1292" s="6">
        <v>224</v>
      </c>
      <c r="I1292" s="3" t="s">
        <v>22</v>
      </c>
      <c r="J1292" s="6"/>
      <c r="K1292" s="6"/>
      <c r="L1292" s="52"/>
      <c r="M1292" s="52"/>
      <c r="N1292" s="52"/>
      <c r="O1292" s="53"/>
      <c r="P1292" s="52"/>
      <c r="Q1292" s="54"/>
      <c r="R1292" s="150"/>
      <c r="S1292" s="55">
        <v>56860020712</v>
      </c>
      <c r="T1292" s="464" t="s">
        <v>2800</v>
      </c>
      <c r="U1292" s="464">
        <v>2026</v>
      </c>
    </row>
    <row r="1293" spans="2:21">
      <c r="B1293" s="7" t="s">
        <v>2780</v>
      </c>
      <c r="C1293" s="94"/>
      <c r="D1293" s="58" t="s">
        <v>2200</v>
      </c>
      <c r="E1293" s="28">
        <v>0</v>
      </c>
      <c r="F1293" s="13">
        <v>0.253</v>
      </c>
      <c r="G1293" s="13">
        <f t="shared" si="75"/>
        <v>0.253</v>
      </c>
      <c r="H1293" s="6">
        <v>1138</v>
      </c>
      <c r="I1293" s="3" t="s">
        <v>32</v>
      </c>
      <c r="J1293" s="6"/>
      <c r="K1293" s="6"/>
      <c r="L1293" s="51"/>
      <c r="M1293" s="52"/>
      <c r="N1293" s="52"/>
      <c r="O1293" s="53"/>
      <c r="P1293" s="52"/>
      <c r="Q1293" s="54">
        <v>291</v>
      </c>
      <c r="R1293" s="150">
        <v>196</v>
      </c>
      <c r="S1293" s="55">
        <v>56860020701</v>
      </c>
      <c r="T1293" s="464" t="s">
        <v>2800</v>
      </c>
      <c r="U1293" s="464">
        <v>2026</v>
      </c>
    </row>
    <row r="1294" spans="2:21">
      <c r="B1294" s="726" t="s">
        <v>2781</v>
      </c>
      <c r="C1294" s="93"/>
      <c r="D1294" s="783" t="s">
        <v>1430</v>
      </c>
      <c r="E1294" s="227">
        <v>0</v>
      </c>
      <c r="F1294" s="39">
        <v>0.16200000000000001</v>
      </c>
      <c r="G1294" s="39">
        <f t="shared" si="75"/>
        <v>0.16200000000000001</v>
      </c>
      <c r="H1294" s="40">
        <v>648</v>
      </c>
      <c r="I1294" s="41" t="s">
        <v>32</v>
      </c>
      <c r="J1294" s="700"/>
      <c r="K1294" s="700"/>
      <c r="L1294" s="700"/>
      <c r="M1294" s="700"/>
      <c r="N1294" s="700"/>
      <c r="O1294" s="700"/>
      <c r="P1294" s="700"/>
      <c r="Q1294" s="700"/>
      <c r="R1294" s="681"/>
      <c r="S1294" s="860">
        <v>56860020702</v>
      </c>
      <c r="T1294" s="681" t="s">
        <v>2800</v>
      </c>
      <c r="U1294" s="681">
        <v>2026</v>
      </c>
    </row>
    <row r="1295" spans="2:21" ht="22.5">
      <c r="B1295" s="784"/>
      <c r="C1295" s="95"/>
      <c r="D1295" s="723"/>
      <c r="E1295" s="228">
        <v>0.16200000000000001</v>
      </c>
      <c r="F1295" s="48">
        <v>0.18</v>
      </c>
      <c r="G1295" s="48">
        <f t="shared" si="75"/>
        <v>1.7999999999999988E-2</v>
      </c>
      <c r="H1295" s="49">
        <v>72</v>
      </c>
      <c r="I1295" s="50" t="s">
        <v>22</v>
      </c>
      <c r="J1295" s="724"/>
      <c r="K1295" s="724"/>
      <c r="L1295" s="724"/>
      <c r="M1295" s="724"/>
      <c r="N1295" s="724"/>
      <c r="O1295" s="724"/>
      <c r="P1295" s="724"/>
      <c r="Q1295" s="724"/>
      <c r="R1295" s="682"/>
      <c r="S1295" s="861"/>
      <c r="T1295" s="682"/>
      <c r="U1295" s="682"/>
    </row>
    <row r="1296" spans="2:21">
      <c r="B1296" s="726" t="s">
        <v>2782</v>
      </c>
      <c r="C1296" s="94"/>
      <c r="D1296" s="722" t="s">
        <v>2016</v>
      </c>
      <c r="E1296" s="225">
        <v>0</v>
      </c>
      <c r="F1296" s="220">
        <v>0.41899999999999998</v>
      </c>
      <c r="G1296" s="220">
        <f t="shared" si="75"/>
        <v>0.41899999999999998</v>
      </c>
      <c r="H1296" s="221">
        <v>1425</v>
      </c>
      <c r="I1296" s="222" t="s">
        <v>32</v>
      </c>
      <c r="J1296" s="700"/>
      <c r="K1296" s="700"/>
      <c r="L1296" s="700"/>
      <c r="M1296" s="700"/>
      <c r="N1296" s="700"/>
      <c r="O1296" s="700"/>
      <c r="P1296" s="700"/>
      <c r="Q1296" s="700"/>
      <c r="R1296" s="683"/>
      <c r="S1296" s="862">
        <v>56860020703</v>
      </c>
      <c r="T1296" s="683" t="s">
        <v>2800</v>
      </c>
      <c r="U1296" s="683">
        <v>2026</v>
      </c>
    </row>
    <row r="1297" spans="2:21" ht="22.5">
      <c r="B1297" s="784"/>
      <c r="C1297" s="94"/>
      <c r="D1297" s="722"/>
      <c r="E1297" s="226">
        <v>0.41899999999999998</v>
      </c>
      <c r="F1297" s="42">
        <v>0.48299999999999998</v>
      </c>
      <c r="G1297" s="42">
        <f t="shared" si="75"/>
        <v>6.4000000000000001E-2</v>
      </c>
      <c r="H1297" s="43">
        <v>218</v>
      </c>
      <c r="I1297" s="44" t="s">
        <v>22</v>
      </c>
      <c r="J1297" s="724"/>
      <c r="K1297" s="724"/>
      <c r="L1297" s="724"/>
      <c r="M1297" s="724"/>
      <c r="N1297" s="724"/>
      <c r="O1297" s="724"/>
      <c r="P1297" s="724"/>
      <c r="Q1297" s="724"/>
      <c r="R1297" s="691"/>
      <c r="S1297" s="863"/>
      <c r="T1297" s="691"/>
      <c r="U1297" s="691"/>
    </row>
    <row r="1298" spans="2:21" ht="22.5">
      <c r="B1298" s="7" t="s">
        <v>2783</v>
      </c>
      <c r="C1298" s="92"/>
      <c r="D1298" s="57" t="s">
        <v>2795</v>
      </c>
      <c r="E1298" s="28">
        <v>0</v>
      </c>
      <c r="F1298" s="13">
        <v>0.35199999999999998</v>
      </c>
      <c r="G1298" s="13">
        <f t="shared" si="75"/>
        <v>0.35199999999999998</v>
      </c>
      <c r="H1298" s="6">
        <v>1408</v>
      </c>
      <c r="I1298" s="3" t="s">
        <v>22</v>
      </c>
      <c r="J1298" s="6"/>
      <c r="K1298" s="6"/>
      <c r="L1298" s="51"/>
      <c r="M1298" s="52"/>
      <c r="N1298" s="52"/>
      <c r="O1298" s="53"/>
      <c r="P1298" s="52"/>
      <c r="Q1298" s="54"/>
      <c r="R1298" s="150"/>
      <c r="S1298" s="55">
        <v>56860020704</v>
      </c>
      <c r="T1298" s="464" t="s">
        <v>2800</v>
      </c>
      <c r="U1298" s="464">
        <v>2026</v>
      </c>
    </row>
    <row r="1299" spans="2:21">
      <c r="B1299" s="726" t="s">
        <v>2784</v>
      </c>
      <c r="C1299" s="94"/>
      <c r="D1299" s="722" t="s">
        <v>2796</v>
      </c>
      <c r="E1299" s="225">
        <v>0</v>
      </c>
      <c r="F1299" s="220">
        <v>0.58799999999999997</v>
      </c>
      <c r="G1299" s="220">
        <f t="shared" si="75"/>
        <v>0.58799999999999997</v>
      </c>
      <c r="H1299" s="221">
        <v>3822</v>
      </c>
      <c r="I1299" s="222" t="s">
        <v>32</v>
      </c>
      <c r="J1299" s="700"/>
      <c r="K1299" s="700"/>
      <c r="L1299" s="700"/>
      <c r="M1299" s="700"/>
      <c r="N1299" s="700"/>
      <c r="O1299" s="700"/>
      <c r="P1299" s="700"/>
      <c r="Q1299" s="700"/>
      <c r="R1299" s="683"/>
      <c r="S1299" s="862">
        <v>56860020706</v>
      </c>
      <c r="T1299" s="683" t="s">
        <v>2800</v>
      </c>
      <c r="U1299" s="683">
        <v>2026</v>
      </c>
    </row>
    <row r="1300" spans="2:21" ht="22.5">
      <c r="B1300" s="784"/>
      <c r="C1300" s="94"/>
      <c r="D1300" s="722"/>
      <c r="E1300" s="226">
        <v>0.58799999999999997</v>
      </c>
      <c r="F1300" s="42">
        <v>0.63200000000000001</v>
      </c>
      <c r="G1300" s="42">
        <f t="shared" si="75"/>
        <v>4.4000000000000039E-2</v>
      </c>
      <c r="H1300" s="43">
        <v>286</v>
      </c>
      <c r="I1300" s="44" t="s">
        <v>22</v>
      </c>
      <c r="J1300" s="724"/>
      <c r="K1300" s="724"/>
      <c r="L1300" s="724"/>
      <c r="M1300" s="724"/>
      <c r="N1300" s="724"/>
      <c r="O1300" s="724"/>
      <c r="P1300" s="724"/>
      <c r="Q1300" s="724"/>
      <c r="R1300" s="691"/>
      <c r="S1300" s="863"/>
      <c r="T1300" s="691"/>
      <c r="U1300" s="691"/>
    </row>
    <row r="1301" spans="2:21">
      <c r="B1301" s="7" t="s">
        <v>2785</v>
      </c>
      <c r="C1301" s="92"/>
      <c r="D1301" s="57" t="s">
        <v>1141</v>
      </c>
      <c r="E1301" s="28">
        <v>0</v>
      </c>
      <c r="F1301" s="13">
        <v>0.245</v>
      </c>
      <c r="G1301" s="13">
        <f t="shared" si="75"/>
        <v>0.245</v>
      </c>
      <c r="H1301" s="6">
        <v>3087</v>
      </c>
      <c r="I1301" s="3" t="s">
        <v>32</v>
      </c>
      <c r="J1301" s="6"/>
      <c r="K1301" s="6"/>
      <c r="L1301" s="52"/>
      <c r="M1301" s="52"/>
      <c r="N1301" s="52"/>
      <c r="O1301" s="53"/>
      <c r="P1301" s="52"/>
      <c r="Q1301" s="54"/>
      <c r="R1301" s="224"/>
      <c r="S1301" s="35">
        <v>56860020706</v>
      </c>
      <c r="T1301" s="182" t="s">
        <v>2800</v>
      </c>
      <c r="U1301" s="182">
        <v>2026</v>
      </c>
    </row>
    <row r="1302" spans="2:21">
      <c r="B1302" s="7" t="s">
        <v>2786</v>
      </c>
      <c r="C1302" s="94"/>
      <c r="D1302" s="58" t="s">
        <v>2017</v>
      </c>
      <c r="E1302" s="28">
        <v>0</v>
      </c>
      <c r="F1302" s="13">
        <v>0.75800000000000001</v>
      </c>
      <c r="G1302" s="13">
        <f t="shared" si="75"/>
        <v>0.75800000000000001</v>
      </c>
      <c r="H1302" s="6">
        <v>5788</v>
      </c>
      <c r="I1302" s="3" t="s">
        <v>32</v>
      </c>
      <c r="J1302" s="6"/>
      <c r="K1302" s="6"/>
      <c r="L1302" s="51"/>
      <c r="M1302" s="52"/>
      <c r="N1302" s="52"/>
      <c r="O1302" s="53"/>
      <c r="P1302" s="52"/>
      <c r="Q1302" s="54">
        <f>R1302*1.7</f>
        <v>57.8</v>
      </c>
      <c r="R1302" s="224">
        <v>34</v>
      </c>
      <c r="S1302" s="35">
        <v>56860020707</v>
      </c>
      <c r="T1302" s="182" t="s">
        <v>2800</v>
      </c>
      <c r="U1302" s="182">
        <v>2026</v>
      </c>
    </row>
    <row r="1303" spans="2:21">
      <c r="B1303" s="7" t="s">
        <v>2787</v>
      </c>
      <c r="C1303" s="92"/>
      <c r="D1303" s="57" t="s">
        <v>2797</v>
      </c>
      <c r="E1303" s="28">
        <v>0</v>
      </c>
      <c r="F1303" s="13">
        <v>1.7130000000000001</v>
      </c>
      <c r="G1303" s="13">
        <f>F1303-E1303</f>
        <v>1.7130000000000001</v>
      </c>
      <c r="H1303" s="6">
        <v>10278</v>
      </c>
      <c r="I1303" s="3" t="s">
        <v>32</v>
      </c>
      <c r="J1303" s="6"/>
      <c r="K1303" s="6"/>
      <c r="L1303" s="51"/>
      <c r="M1303" s="52"/>
      <c r="N1303" s="52"/>
      <c r="O1303" s="53"/>
      <c r="P1303" s="52"/>
      <c r="Q1303" s="54">
        <f>R1303*2</f>
        <v>188</v>
      </c>
      <c r="R1303" s="150">
        <v>94</v>
      </c>
      <c r="S1303" s="55">
        <v>56860020236001</v>
      </c>
      <c r="T1303" s="182" t="s">
        <v>2800</v>
      </c>
      <c r="U1303" s="182" t="s">
        <v>3563</v>
      </c>
    </row>
    <row r="1304" spans="2:21">
      <c r="B1304" s="7" t="s">
        <v>2788</v>
      </c>
      <c r="C1304" s="94"/>
      <c r="D1304" s="58" t="s">
        <v>626</v>
      </c>
      <c r="E1304" s="28">
        <v>0</v>
      </c>
      <c r="F1304" s="13">
        <v>0.77</v>
      </c>
      <c r="G1304" s="13">
        <f t="shared" si="75"/>
        <v>0.77</v>
      </c>
      <c r="H1304" s="6">
        <v>4466</v>
      </c>
      <c r="I1304" s="3" t="s">
        <v>32</v>
      </c>
      <c r="J1304" s="6"/>
      <c r="K1304" s="6"/>
      <c r="L1304" s="52"/>
      <c r="M1304" s="52"/>
      <c r="N1304" s="52"/>
      <c r="O1304" s="53"/>
      <c r="P1304" s="52"/>
      <c r="Q1304" s="54">
        <f>R1304*2</f>
        <v>96</v>
      </c>
      <c r="R1304" s="150">
        <v>48</v>
      </c>
      <c r="S1304" s="55">
        <v>56860020709</v>
      </c>
      <c r="T1304" s="182" t="s">
        <v>2800</v>
      </c>
      <c r="U1304" s="182">
        <v>2026</v>
      </c>
    </row>
    <row r="1305" spans="2:21" ht="22.5">
      <c r="B1305" s="7" t="s">
        <v>2789</v>
      </c>
      <c r="C1305" s="92"/>
      <c r="D1305" s="57" t="s">
        <v>2798</v>
      </c>
      <c r="E1305" s="28">
        <v>0</v>
      </c>
      <c r="F1305" s="13">
        <v>0.60699999999999998</v>
      </c>
      <c r="G1305" s="13">
        <f t="shared" si="75"/>
        <v>0.60699999999999998</v>
      </c>
      <c r="H1305" s="6">
        <v>2428</v>
      </c>
      <c r="I1305" s="3" t="s">
        <v>22</v>
      </c>
      <c r="J1305" s="6"/>
      <c r="K1305" s="6"/>
      <c r="L1305" s="51"/>
      <c r="M1305" s="52"/>
      <c r="N1305" s="52"/>
      <c r="O1305" s="53"/>
      <c r="P1305" s="52"/>
      <c r="Q1305" s="54"/>
      <c r="R1305" s="150"/>
      <c r="S1305" s="55">
        <v>56860020710</v>
      </c>
      <c r="T1305" s="182" t="s">
        <v>2800</v>
      </c>
      <c r="U1305" s="182">
        <v>2026</v>
      </c>
    </row>
    <row r="1306" spans="2:21" ht="22.5">
      <c r="B1306" s="16" t="s">
        <v>2790</v>
      </c>
      <c r="C1306" s="94"/>
      <c r="D1306" s="58" t="s">
        <v>2799</v>
      </c>
      <c r="E1306" s="28">
        <v>0</v>
      </c>
      <c r="F1306" s="13">
        <v>0.125</v>
      </c>
      <c r="G1306" s="13">
        <f t="shared" ref="G1306:G1315" si="76">F1306-E1306</f>
        <v>0.125</v>
      </c>
      <c r="H1306" s="6">
        <v>562</v>
      </c>
      <c r="I1306" s="3" t="s">
        <v>22</v>
      </c>
      <c r="J1306" s="6"/>
      <c r="K1306" s="6"/>
      <c r="L1306" s="52"/>
      <c r="M1306" s="52"/>
      <c r="N1306" s="52"/>
      <c r="O1306" s="53"/>
      <c r="P1306" s="52"/>
      <c r="Q1306" s="54"/>
      <c r="R1306" s="150"/>
      <c r="S1306" s="55">
        <v>56860020713</v>
      </c>
      <c r="T1306" s="182" t="s">
        <v>2800</v>
      </c>
      <c r="U1306" s="182">
        <v>2026</v>
      </c>
    </row>
    <row r="1307" spans="2:21" ht="22.5">
      <c r="B1307" s="726" t="s">
        <v>2801</v>
      </c>
      <c r="C1307" s="93"/>
      <c r="D1307" s="728" t="s">
        <v>135</v>
      </c>
      <c r="E1307" s="227">
        <v>0</v>
      </c>
      <c r="F1307" s="39">
        <v>0.58299999999999996</v>
      </c>
      <c r="G1307" s="39">
        <f t="shared" si="76"/>
        <v>0.58299999999999996</v>
      </c>
      <c r="H1307" s="40">
        <v>2624</v>
      </c>
      <c r="I1307" s="41" t="s">
        <v>22</v>
      </c>
      <c r="J1307" s="685"/>
      <c r="K1307" s="685"/>
      <c r="L1307" s="685"/>
      <c r="M1307" s="685"/>
      <c r="N1307" s="685"/>
      <c r="O1307" s="685"/>
      <c r="P1307" s="685"/>
      <c r="Q1307" s="685"/>
      <c r="R1307" s="685"/>
      <c r="S1307" s="754">
        <v>56860090386001</v>
      </c>
      <c r="T1307" s="679" t="s">
        <v>2804</v>
      </c>
      <c r="U1307" s="679" t="s">
        <v>3563</v>
      </c>
    </row>
    <row r="1308" spans="2:21">
      <c r="B1308" s="732"/>
      <c r="C1308" s="95"/>
      <c r="D1308" s="733"/>
      <c r="E1308" s="228">
        <v>0.58299999999999996</v>
      </c>
      <c r="F1308" s="48">
        <v>1.964</v>
      </c>
      <c r="G1308" s="48">
        <f t="shared" si="76"/>
        <v>1.381</v>
      </c>
      <c r="H1308" s="49">
        <v>5232</v>
      </c>
      <c r="I1308" s="50" t="s">
        <v>32</v>
      </c>
      <c r="J1308" s="737"/>
      <c r="K1308" s="737"/>
      <c r="L1308" s="737"/>
      <c r="M1308" s="737"/>
      <c r="N1308" s="737"/>
      <c r="O1308" s="737"/>
      <c r="P1308" s="737"/>
      <c r="Q1308" s="737"/>
      <c r="R1308" s="737"/>
      <c r="S1308" s="750"/>
      <c r="T1308" s="686"/>
      <c r="U1308" s="686"/>
    </row>
    <row r="1309" spans="2:21" ht="22.5">
      <c r="B1309" s="21" t="s">
        <v>2802</v>
      </c>
      <c r="C1309" s="93"/>
      <c r="D1309" s="201" t="s">
        <v>2803</v>
      </c>
      <c r="E1309" s="229">
        <v>0</v>
      </c>
      <c r="F1309" s="22">
        <v>0</v>
      </c>
      <c r="G1309" s="22">
        <f t="shared" si="76"/>
        <v>0</v>
      </c>
      <c r="H1309" s="25">
        <v>0</v>
      </c>
      <c r="I1309" s="23" t="s">
        <v>22</v>
      </c>
      <c r="J1309" s="25"/>
      <c r="K1309" s="25"/>
      <c r="L1309" s="25"/>
      <c r="M1309" s="25"/>
      <c r="N1309" s="25"/>
      <c r="O1309" s="25"/>
      <c r="P1309" s="25"/>
      <c r="Q1309" s="25"/>
      <c r="R1309" s="26"/>
      <c r="S1309" s="26">
        <v>56860090160</v>
      </c>
      <c r="T1309" s="25" t="s">
        <v>2804</v>
      </c>
      <c r="U1309" s="25">
        <v>2026</v>
      </c>
    </row>
    <row r="1310" spans="2:21">
      <c r="B1310" s="726" t="s">
        <v>2807</v>
      </c>
      <c r="C1310" s="93"/>
      <c r="D1310" s="783" t="s">
        <v>2805</v>
      </c>
      <c r="E1310" s="227">
        <v>0</v>
      </c>
      <c r="F1310" s="39">
        <v>0.31</v>
      </c>
      <c r="G1310" s="39">
        <f t="shared" si="76"/>
        <v>0.31</v>
      </c>
      <c r="H1310" s="40">
        <v>1204</v>
      </c>
      <c r="I1310" s="41" t="s">
        <v>32</v>
      </c>
      <c r="J1310" s="700"/>
      <c r="K1310" s="700"/>
      <c r="L1310" s="700"/>
      <c r="M1310" s="700"/>
      <c r="N1310" s="700"/>
      <c r="O1310" s="700"/>
      <c r="P1310" s="700"/>
      <c r="Q1310" s="700"/>
      <c r="R1310" s="681"/>
      <c r="S1310" s="754" t="s">
        <v>2806</v>
      </c>
      <c r="T1310" s="679" t="s">
        <v>2808</v>
      </c>
      <c r="U1310" s="679" t="s">
        <v>3563</v>
      </c>
    </row>
    <row r="1311" spans="2:21" ht="22.5">
      <c r="B1311" s="744"/>
      <c r="C1311" s="94"/>
      <c r="D1311" s="722"/>
      <c r="E1311" s="230">
        <v>0.31</v>
      </c>
      <c r="F1311" s="45">
        <v>0.47899999999999998</v>
      </c>
      <c r="G1311" s="45">
        <f t="shared" si="76"/>
        <v>0.16899999999999998</v>
      </c>
      <c r="H1311" s="46">
        <v>712</v>
      </c>
      <c r="I1311" s="47" t="s">
        <v>22</v>
      </c>
      <c r="J1311" s="684"/>
      <c r="K1311" s="684"/>
      <c r="L1311" s="684"/>
      <c r="M1311" s="684"/>
      <c r="N1311" s="684"/>
      <c r="O1311" s="684"/>
      <c r="P1311" s="684"/>
      <c r="Q1311" s="684"/>
      <c r="R1311" s="684"/>
      <c r="S1311" s="827"/>
      <c r="T1311" s="688"/>
      <c r="U1311" s="688"/>
    </row>
    <row r="1312" spans="2:21">
      <c r="B1312" s="784"/>
      <c r="C1312" s="94"/>
      <c r="D1312" s="722"/>
      <c r="E1312" s="228">
        <v>0.47899999999999998</v>
      </c>
      <c r="F1312" s="48">
        <v>0.56899999999999995</v>
      </c>
      <c r="G1312" s="48">
        <f t="shared" si="76"/>
        <v>8.9999999999999969E-2</v>
      </c>
      <c r="H1312" s="49">
        <v>360</v>
      </c>
      <c r="I1312" s="50" t="s">
        <v>32</v>
      </c>
      <c r="J1312" s="724"/>
      <c r="K1312" s="724"/>
      <c r="L1312" s="724"/>
      <c r="M1312" s="724"/>
      <c r="N1312" s="724"/>
      <c r="O1312" s="724"/>
      <c r="P1312" s="724"/>
      <c r="Q1312" s="724"/>
      <c r="R1312" s="682"/>
      <c r="S1312" s="864"/>
      <c r="T1312" s="689"/>
      <c r="U1312" s="689"/>
    </row>
    <row r="1313" spans="1:21" ht="22.5">
      <c r="B1313" s="16" t="s">
        <v>2810</v>
      </c>
      <c r="C1313" s="93"/>
      <c r="D1313" s="201" t="s">
        <v>2809</v>
      </c>
      <c r="E1313" s="28">
        <v>0</v>
      </c>
      <c r="F1313" s="13">
        <v>0.84799999999999998</v>
      </c>
      <c r="G1313" s="13">
        <f t="shared" si="76"/>
        <v>0.84799999999999998</v>
      </c>
      <c r="H1313" s="6">
        <v>3392</v>
      </c>
      <c r="I1313" s="3" t="s">
        <v>42</v>
      </c>
      <c r="J1313" s="6"/>
      <c r="K1313" s="6"/>
      <c r="L1313" s="6"/>
      <c r="M1313" s="6"/>
      <c r="N1313" s="6"/>
      <c r="O1313" s="6"/>
      <c r="P1313" s="6"/>
      <c r="Q1313" s="6"/>
      <c r="R1313" s="6"/>
      <c r="S1313" s="36">
        <v>56860020355</v>
      </c>
      <c r="T1313" s="6" t="s">
        <v>2811</v>
      </c>
      <c r="U1313" s="6">
        <v>2026</v>
      </c>
    </row>
    <row r="1314" spans="1:21" ht="22.5">
      <c r="B1314" s="16" t="s">
        <v>2813</v>
      </c>
      <c r="C1314" s="93"/>
      <c r="D1314" s="201" t="s">
        <v>2812</v>
      </c>
      <c r="E1314" s="28">
        <v>0</v>
      </c>
      <c r="F1314" s="13">
        <v>0.89800000000000002</v>
      </c>
      <c r="G1314" s="13">
        <f t="shared" si="76"/>
        <v>0.89800000000000002</v>
      </c>
      <c r="H1314" s="6">
        <v>3592</v>
      </c>
      <c r="I1314" s="3" t="s">
        <v>42</v>
      </c>
      <c r="J1314" s="6"/>
      <c r="K1314" s="6"/>
      <c r="L1314" s="6"/>
      <c r="M1314" s="6"/>
      <c r="N1314" s="6"/>
      <c r="O1314" s="6"/>
      <c r="P1314" s="6"/>
      <c r="Q1314" s="6"/>
      <c r="R1314" s="36"/>
      <c r="S1314" s="36">
        <v>56860020356</v>
      </c>
      <c r="T1314" s="6" t="s">
        <v>2814</v>
      </c>
      <c r="U1314" s="6">
        <v>2026</v>
      </c>
    </row>
    <row r="1315" spans="1:21" ht="22.5">
      <c r="B1315" s="16" t="s">
        <v>2815</v>
      </c>
      <c r="C1315" s="92"/>
      <c r="D1315" s="57" t="s">
        <v>2816</v>
      </c>
      <c r="E1315" s="28">
        <v>0</v>
      </c>
      <c r="F1315" s="13">
        <v>2.8410000000000002</v>
      </c>
      <c r="G1315" s="13">
        <f t="shared" si="76"/>
        <v>2.8410000000000002</v>
      </c>
      <c r="H1315" s="6">
        <v>11816</v>
      </c>
      <c r="I1315" s="3" t="s">
        <v>42</v>
      </c>
      <c r="J1315" s="6"/>
      <c r="K1315" s="6"/>
      <c r="L1315" s="6"/>
      <c r="M1315" s="6"/>
      <c r="N1315" s="6"/>
      <c r="O1315" s="6"/>
      <c r="P1315" s="6"/>
      <c r="Q1315" s="6"/>
      <c r="R1315" s="6"/>
      <c r="S1315" s="36">
        <v>56860050151</v>
      </c>
      <c r="T1315" s="6" t="s">
        <v>2817</v>
      </c>
      <c r="U1315" s="6">
        <v>2026</v>
      </c>
    </row>
    <row r="1317" spans="1:21">
      <c r="A1317" s="61"/>
      <c r="B1317" s="748" t="s">
        <v>3570</v>
      </c>
      <c r="C1317" s="746"/>
      <c r="D1317" s="746"/>
      <c r="E1317" s="746"/>
      <c r="F1317" s="746"/>
      <c r="G1317" s="59">
        <f>SUM(G1221:G1315)</f>
        <v>95.322000000000003</v>
      </c>
      <c r="L1317" s="63" t="s">
        <v>141</v>
      </c>
      <c r="M1317" s="64">
        <f>SUM(M1221:M1315)</f>
        <v>277.10000000000002</v>
      </c>
      <c r="N1317" s="64">
        <f>SUM(N1221:N1315)</f>
        <v>2102</v>
      </c>
      <c r="P1317" s="63" t="s">
        <v>142</v>
      </c>
      <c r="Q1317" s="64">
        <f>SUM(Q1221:Q1315)</f>
        <v>2304.8000000000002</v>
      </c>
      <c r="R1317" s="64">
        <f>SUM(R1221:R1315)</f>
        <v>1208</v>
      </c>
    </row>
    <row r="1318" spans="1:21">
      <c r="A1318" s="62"/>
      <c r="B1318" s="745" t="s">
        <v>138</v>
      </c>
      <c r="C1318" s="746"/>
      <c r="D1318" s="746"/>
      <c r="E1318" s="746"/>
      <c r="F1318" s="746"/>
      <c r="G1318" s="60">
        <f>SUMIF(I1221:I1315,"melnais",G1221:G1315)</f>
        <v>14.404000000000002</v>
      </c>
    </row>
    <row r="1319" spans="1:21">
      <c r="A1319" s="62"/>
      <c r="B1319" s="745" t="s">
        <v>139</v>
      </c>
      <c r="C1319" s="746"/>
      <c r="D1319" s="746"/>
      <c r="E1319" s="746"/>
      <c r="F1319" s="746"/>
      <c r="G1319" s="60">
        <f>SUMIF(I1221:I1315,"grants (šķembas)",G1221:G1315)</f>
        <v>75.306999999999988</v>
      </c>
    </row>
    <row r="1320" spans="1:21">
      <c r="A1320" s="62"/>
      <c r="B1320" s="745" t="s">
        <v>140</v>
      </c>
      <c r="C1320" s="746"/>
      <c r="D1320" s="746"/>
      <c r="E1320" s="746"/>
      <c r="F1320" s="746"/>
      <c r="G1320" s="60">
        <f>SUMIF(I1221:I1315,"bruģis",G1221:G1315)</f>
        <v>0</v>
      </c>
    </row>
    <row r="1321" spans="1:21">
      <c r="A1321" s="62"/>
      <c r="B1321" s="745" t="s">
        <v>42</v>
      </c>
      <c r="C1321" s="746"/>
      <c r="D1321" s="746"/>
      <c r="E1321" s="746"/>
      <c r="F1321" s="746"/>
      <c r="G1321" s="60">
        <f>SUMIF(I1221:I1315,"bez seguma",G1221:G1315)</f>
        <v>5.6110000000000007</v>
      </c>
    </row>
    <row r="1323" spans="1:21">
      <c r="B1323" s="72" t="s">
        <v>2818</v>
      </c>
    </row>
    <row r="1324" spans="1:21" ht="15" customHeight="1">
      <c r="B1324" s="693" t="s">
        <v>0</v>
      </c>
      <c r="C1324" s="693" t="s">
        <v>1</v>
      </c>
      <c r="D1324" s="693"/>
      <c r="E1324" s="747" t="s">
        <v>2</v>
      </c>
      <c r="F1324" s="747"/>
      <c r="G1324" s="747"/>
      <c r="H1324" s="747"/>
      <c r="I1324" s="747"/>
      <c r="J1324" s="747"/>
      <c r="K1324" s="747"/>
      <c r="L1324" s="747"/>
      <c r="M1324" s="747"/>
      <c r="N1324" s="747"/>
      <c r="O1324" s="747"/>
      <c r="P1324" s="747"/>
      <c r="Q1324" s="747"/>
      <c r="R1324" s="747"/>
      <c r="S1324" s="693" t="s">
        <v>3</v>
      </c>
      <c r="T1324" s="685" t="s">
        <v>124</v>
      </c>
      <c r="U1324" s="693" t="s">
        <v>3562</v>
      </c>
    </row>
    <row r="1325" spans="1:21">
      <c r="B1325" s="693"/>
      <c r="C1325" s="693"/>
      <c r="D1325" s="693"/>
      <c r="E1325" s="693" t="s">
        <v>4</v>
      </c>
      <c r="F1325" s="693"/>
      <c r="G1325" s="693"/>
      <c r="H1325" s="693"/>
      <c r="I1325" s="693"/>
      <c r="J1325" s="693" t="s">
        <v>5</v>
      </c>
      <c r="K1325" s="693"/>
      <c r="L1325" s="693"/>
      <c r="M1325" s="693"/>
      <c r="N1325" s="693"/>
      <c r="O1325" s="693"/>
      <c r="P1325" s="693"/>
      <c r="Q1325" s="693" t="s">
        <v>55</v>
      </c>
      <c r="R1325" s="703"/>
      <c r="S1325" s="703"/>
      <c r="T1325" s="697"/>
      <c r="U1325" s="694"/>
    </row>
    <row r="1326" spans="1:21">
      <c r="B1326" s="693"/>
      <c r="C1326" s="693"/>
      <c r="D1326" s="693"/>
      <c r="E1326" s="693" t="s">
        <v>6</v>
      </c>
      <c r="F1326" s="693"/>
      <c r="G1326" s="693" t="s">
        <v>7</v>
      </c>
      <c r="H1326" s="693" t="s">
        <v>12</v>
      </c>
      <c r="I1326" s="693" t="s">
        <v>8</v>
      </c>
      <c r="J1326" s="693" t="s">
        <v>9</v>
      </c>
      <c r="K1326" s="693" t="s">
        <v>10</v>
      </c>
      <c r="L1326" s="693"/>
      <c r="M1326" s="693" t="s">
        <v>11</v>
      </c>
      <c r="N1326" s="693" t="s">
        <v>12</v>
      </c>
      <c r="O1326" s="693" t="s">
        <v>13</v>
      </c>
      <c r="P1326" s="755" t="s">
        <v>14</v>
      </c>
      <c r="Q1326" s="693" t="s">
        <v>56</v>
      </c>
      <c r="R1326" s="693" t="s">
        <v>11</v>
      </c>
      <c r="S1326" s="693" t="s">
        <v>57</v>
      </c>
      <c r="T1326" s="697"/>
      <c r="U1326" s="694"/>
    </row>
    <row r="1327" spans="1:21" ht="58.5" customHeight="1">
      <c r="B1327" s="693"/>
      <c r="C1327" s="693"/>
      <c r="D1327" s="693"/>
      <c r="E1327" s="3" t="s">
        <v>15</v>
      </c>
      <c r="F1327" s="3" t="s">
        <v>16</v>
      </c>
      <c r="G1327" s="693"/>
      <c r="H1327" s="693"/>
      <c r="I1327" s="693"/>
      <c r="J1327" s="693"/>
      <c r="K1327" s="3" t="s">
        <v>17</v>
      </c>
      <c r="L1327" s="3" t="s">
        <v>18</v>
      </c>
      <c r="M1327" s="693"/>
      <c r="N1327" s="693"/>
      <c r="O1327" s="693"/>
      <c r="P1327" s="755"/>
      <c r="Q1327" s="703"/>
      <c r="R1327" s="703"/>
      <c r="S1327" s="693"/>
      <c r="T1327" s="680"/>
      <c r="U1327" s="694"/>
    </row>
    <row r="1328" spans="1:21">
      <c r="B1328" s="5">
        <v>1</v>
      </c>
      <c r="C1328" s="742">
        <v>2</v>
      </c>
      <c r="D1328" s="742"/>
      <c r="E1328" s="5">
        <v>3</v>
      </c>
      <c r="F1328" s="5">
        <v>4</v>
      </c>
      <c r="G1328" s="5">
        <v>5</v>
      </c>
      <c r="H1328" s="5">
        <v>6</v>
      </c>
      <c r="I1328" s="5">
        <v>7</v>
      </c>
      <c r="J1328" s="5">
        <v>8</v>
      </c>
      <c r="K1328" s="5">
        <v>9</v>
      </c>
      <c r="L1328" s="5">
        <v>10</v>
      </c>
      <c r="M1328" s="5">
        <v>11</v>
      </c>
      <c r="N1328" s="5">
        <v>12</v>
      </c>
      <c r="O1328" s="5">
        <v>13</v>
      </c>
      <c r="P1328" s="5">
        <v>14</v>
      </c>
      <c r="Q1328" s="5">
        <v>15</v>
      </c>
      <c r="R1328" s="5">
        <v>16</v>
      </c>
      <c r="S1328" s="5">
        <v>17</v>
      </c>
      <c r="T1328" s="5">
        <v>18</v>
      </c>
      <c r="U1328" s="5">
        <v>19</v>
      </c>
    </row>
    <row r="1329" spans="2:21" ht="22.5">
      <c r="B1329" s="6" t="s">
        <v>2819</v>
      </c>
      <c r="C1329" s="7" t="s">
        <v>2820</v>
      </c>
      <c r="D1329" s="8" t="s">
        <v>2821</v>
      </c>
      <c r="E1329" s="9">
        <v>0</v>
      </c>
      <c r="F1329" s="9">
        <v>3.6469999999999998</v>
      </c>
      <c r="G1329" s="65">
        <f t="shared" ref="G1329:G1343" si="77">F1329-E1329</f>
        <v>3.6469999999999998</v>
      </c>
      <c r="H1329" s="27"/>
      <c r="I1329" s="2" t="s">
        <v>22</v>
      </c>
      <c r="J1329" s="10"/>
      <c r="K1329" s="10"/>
      <c r="L1329" s="10"/>
      <c r="M1329" s="10"/>
      <c r="N1329" s="10"/>
      <c r="O1329" s="10"/>
      <c r="P1329" s="10"/>
      <c r="Q1329" s="10"/>
      <c r="R1329" s="148"/>
      <c r="S1329" s="148">
        <v>56900020140</v>
      </c>
      <c r="T1329" s="464" t="s">
        <v>2818</v>
      </c>
      <c r="U1329" s="464">
        <v>2026</v>
      </c>
    </row>
    <row r="1330" spans="2:21" ht="22.5">
      <c r="B1330" s="6" t="s">
        <v>2822</v>
      </c>
      <c r="C1330" s="7" t="s">
        <v>2823</v>
      </c>
      <c r="D1330" s="8" t="s">
        <v>2824</v>
      </c>
      <c r="E1330" s="9">
        <v>0</v>
      </c>
      <c r="F1330" s="9">
        <v>6.49</v>
      </c>
      <c r="G1330" s="65">
        <f t="shared" si="77"/>
        <v>6.49</v>
      </c>
      <c r="H1330" s="27"/>
      <c r="I1330" s="2" t="s">
        <v>22</v>
      </c>
      <c r="J1330" s="10"/>
      <c r="K1330" s="10"/>
      <c r="L1330" s="10"/>
      <c r="M1330" s="10"/>
      <c r="N1330" s="10"/>
      <c r="O1330" s="10"/>
      <c r="P1330" s="10"/>
      <c r="Q1330" s="10"/>
      <c r="R1330" s="148"/>
      <c r="S1330" s="148">
        <v>56900020405</v>
      </c>
      <c r="T1330" s="464" t="s">
        <v>2818</v>
      </c>
      <c r="U1330" s="464">
        <v>2026</v>
      </c>
    </row>
    <row r="1331" spans="2:21" ht="22.5">
      <c r="B1331" s="6" t="s">
        <v>2825</v>
      </c>
      <c r="C1331" s="7" t="s">
        <v>2826</v>
      </c>
      <c r="D1331" s="8" t="s">
        <v>2827</v>
      </c>
      <c r="E1331" s="9">
        <v>0</v>
      </c>
      <c r="F1331" s="9">
        <v>2.62</v>
      </c>
      <c r="G1331" s="65">
        <f t="shared" si="77"/>
        <v>2.62</v>
      </c>
      <c r="H1331" s="27"/>
      <c r="I1331" s="2" t="s">
        <v>22</v>
      </c>
      <c r="J1331" s="10"/>
      <c r="K1331" s="10"/>
      <c r="L1331" s="10"/>
      <c r="M1331" s="10"/>
      <c r="N1331" s="10"/>
      <c r="O1331" s="10"/>
      <c r="P1331" s="10"/>
      <c r="Q1331" s="10"/>
      <c r="R1331" s="148"/>
      <c r="S1331" s="148">
        <v>56900050402</v>
      </c>
      <c r="T1331" s="464" t="s">
        <v>2818</v>
      </c>
      <c r="U1331" s="464">
        <v>2026</v>
      </c>
    </row>
    <row r="1332" spans="2:21" ht="22.5">
      <c r="B1332" s="6" t="s">
        <v>2828</v>
      </c>
      <c r="C1332" s="7" t="s">
        <v>2829</v>
      </c>
      <c r="D1332" s="8" t="s">
        <v>2830</v>
      </c>
      <c r="E1332" s="9">
        <v>0</v>
      </c>
      <c r="F1332" s="9">
        <v>9.17</v>
      </c>
      <c r="G1332" s="65">
        <f t="shared" si="77"/>
        <v>9.17</v>
      </c>
      <c r="H1332" s="27"/>
      <c r="I1332" s="2" t="s">
        <v>22</v>
      </c>
      <c r="J1332" s="10"/>
      <c r="K1332" s="10"/>
      <c r="L1332" s="10"/>
      <c r="M1332" s="10"/>
      <c r="N1332" s="10"/>
      <c r="O1332" s="10"/>
      <c r="P1332" s="10"/>
      <c r="Q1332" s="10"/>
      <c r="R1332" s="148"/>
      <c r="S1332" s="148">
        <v>56900030137</v>
      </c>
      <c r="T1332" s="464" t="s">
        <v>2818</v>
      </c>
      <c r="U1332" s="464">
        <v>2026</v>
      </c>
    </row>
    <row r="1333" spans="2:21" ht="22.5">
      <c r="B1333" s="6" t="s">
        <v>2831</v>
      </c>
      <c r="C1333" s="7" t="s">
        <v>2832</v>
      </c>
      <c r="D1333" s="8" t="s">
        <v>2833</v>
      </c>
      <c r="E1333" s="9">
        <v>0</v>
      </c>
      <c r="F1333" s="9">
        <v>2.16</v>
      </c>
      <c r="G1333" s="65">
        <f t="shared" si="77"/>
        <v>2.16</v>
      </c>
      <c r="H1333" s="27"/>
      <c r="I1333" s="2" t="s">
        <v>22</v>
      </c>
      <c r="J1333" s="10"/>
      <c r="K1333" s="10"/>
      <c r="L1333" s="10"/>
      <c r="M1333" s="10"/>
      <c r="N1333" s="10"/>
      <c r="O1333" s="10"/>
      <c r="P1333" s="10"/>
      <c r="Q1333" s="10"/>
      <c r="R1333" s="148"/>
      <c r="S1333" s="212">
        <v>56900050405001</v>
      </c>
      <c r="T1333" s="464" t="s">
        <v>2818</v>
      </c>
      <c r="U1333" s="464" t="s">
        <v>3563</v>
      </c>
    </row>
    <row r="1334" spans="2:21" ht="22.5">
      <c r="B1334" s="6" t="s">
        <v>2834</v>
      </c>
      <c r="C1334" s="7" t="s">
        <v>2835</v>
      </c>
      <c r="D1334" s="8" t="s">
        <v>2836</v>
      </c>
      <c r="E1334" s="9">
        <v>0</v>
      </c>
      <c r="F1334" s="9">
        <v>2.4700000000000002</v>
      </c>
      <c r="G1334" s="65">
        <f t="shared" si="77"/>
        <v>2.4700000000000002</v>
      </c>
      <c r="H1334" s="27"/>
      <c r="I1334" s="2" t="s">
        <v>22</v>
      </c>
      <c r="J1334" s="10"/>
      <c r="K1334" s="10"/>
      <c r="L1334" s="10"/>
      <c r="M1334" s="10"/>
      <c r="N1334" s="10"/>
      <c r="O1334" s="10"/>
      <c r="P1334" s="10"/>
      <c r="Q1334" s="10"/>
      <c r="R1334" s="148"/>
      <c r="S1334" s="148">
        <v>56900040195</v>
      </c>
      <c r="T1334" s="464" t="s">
        <v>2818</v>
      </c>
      <c r="U1334" s="464">
        <v>2026</v>
      </c>
    </row>
    <row r="1335" spans="2:21" ht="22.5">
      <c r="B1335" s="6" t="s">
        <v>2837</v>
      </c>
      <c r="C1335" s="7" t="s">
        <v>2838</v>
      </c>
      <c r="D1335" s="8" t="s">
        <v>2839</v>
      </c>
      <c r="E1335" s="9">
        <v>0</v>
      </c>
      <c r="F1335" s="9">
        <v>4.3600000000000003</v>
      </c>
      <c r="G1335" s="65">
        <f t="shared" si="77"/>
        <v>4.3600000000000003</v>
      </c>
      <c r="H1335" s="27"/>
      <c r="I1335" s="2" t="s">
        <v>22</v>
      </c>
      <c r="J1335" s="10"/>
      <c r="K1335" s="10"/>
      <c r="L1335" s="10"/>
      <c r="M1335" s="10"/>
      <c r="N1335" s="10"/>
      <c r="O1335" s="10"/>
      <c r="P1335" s="10"/>
      <c r="Q1335" s="10"/>
      <c r="R1335" s="148"/>
      <c r="S1335" s="148">
        <v>56900040196</v>
      </c>
      <c r="T1335" s="464" t="s">
        <v>2818</v>
      </c>
      <c r="U1335" s="464">
        <v>2026</v>
      </c>
    </row>
    <row r="1336" spans="2:21" ht="22.5">
      <c r="B1336" s="6" t="s">
        <v>2840</v>
      </c>
      <c r="C1336" s="7" t="s">
        <v>2841</v>
      </c>
      <c r="D1336" s="8" t="s">
        <v>2842</v>
      </c>
      <c r="E1336" s="9">
        <v>0</v>
      </c>
      <c r="F1336" s="9">
        <v>0.55600000000000005</v>
      </c>
      <c r="G1336" s="65">
        <f t="shared" si="77"/>
        <v>0.55600000000000005</v>
      </c>
      <c r="H1336" s="27"/>
      <c r="I1336" s="2" t="s">
        <v>22</v>
      </c>
      <c r="J1336" s="10"/>
      <c r="K1336" s="10"/>
      <c r="L1336" s="10"/>
      <c r="M1336" s="10"/>
      <c r="N1336" s="10"/>
      <c r="O1336" s="10"/>
      <c r="P1336" s="10"/>
      <c r="Q1336" s="10"/>
      <c r="R1336" s="148"/>
      <c r="S1336" s="148">
        <v>56900040197</v>
      </c>
      <c r="T1336" s="464" t="s">
        <v>2818</v>
      </c>
      <c r="U1336" s="464">
        <v>2026</v>
      </c>
    </row>
    <row r="1337" spans="2:21" ht="22.5">
      <c r="B1337" s="6" t="s">
        <v>2843</v>
      </c>
      <c r="C1337" s="7" t="s">
        <v>2844</v>
      </c>
      <c r="D1337" s="8" t="s">
        <v>2845</v>
      </c>
      <c r="E1337" s="9">
        <v>0</v>
      </c>
      <c r="F1337" s="9">
        <v>4.7300000000000004</v>
      </c>
      <c r="G1337" s="65">
        <f t="shared" si="77"/>
        <v>4.7300000000000004</v>
      </c>
      <c r="H1337" s="27"/>
      <c r="I1337" s="2" t="s">
        <v>22</v>
      </c>
      <c r="J1337" s="10"/>
      <c r="K1337" s="10"/>
      <c r="L1337" s="10"/>
      <c r="M1337" s="10"/>
      <c r="N1337" s="10"/>
      <c r="O1337" s="10"/>
      <c r="P1337" s="10"/>
      <c r="Q1337" s="10"/>
      <c r="R1337" s="148"/>
      <c r="S1337" s="148">
        <v>56900060122</v>
      </c>
      <c r="T1337" s="464" t="s">
        <v>2818</v>
      </c>
      <c r="U1337" s="464">
        <v>2026</v>
      </c>
    </row>
    <row r="1338" spans="2:21" ht="22.5">
      <c r="B1338" s="6" t="s">
        <v>2846</v>
      </c>
      <c r="C1338" s="16" t="s">
        <v>2847</v>
      </c>
      <c r="D1338" s="17" t="s">
        <v>2848</v>
      </c>
      <c r="E1338" s="13">
        <v>0</v>
      </c>
      <c r="F1338" s="13">
        <v>2.68</v>
      </c>
      <c r="G1338" s="66">
        <f t="shared" si="77"/>
        <v>2.68</v>
      </c>
      <c r="H1338" s="27"/>
      <c r="I1338" s="3" t="s">
        <v>22</v>
      </c>
      <c r="J1338" s="6"/>
      <c r="K1338" s="6"/>
      <c r="L1338" s="6"/>
      <c r="M1338" s="6"/>
      <c r="N1338" s="6"/>
      <c r="O1338" s="6"/>
      <c r="P1338" s="6"/>
      <c r="Q1338" s="6"/>
      <c r="R1338" s="52"/>
      <c r="S1338" s="212">
        <v>56900060119001</v>
      </c>
      <c r="T1338" s="464" t="s">
        <v>2818</v>
      </c>
      <c r="U1338" s="464" t="s">
        <v>3563</v>
      </c>
    </row>
    <row r="1339" spans="2:21" ht="22.5">
      <c r="B1339" s="6" t="s">
        <v>2849</v>
      </c>
      <c r="C1339" s="7" t="s">
        <v>2850</v>
      </c>
      <c r="D1339" s="8" t="s">
        <v>2851</v>
      </c>
      <c r="E1339" s="9">
        <v>0</v>
      </c>
      <c r="F1339" s="9">
        <v>2.0499999999999998</v>
      </c>
      <c r="G1339" s="9">
        <f t="shared" si="77"/>
        <v>2.0499999999999998</v>
      </c>
      <c r="H1339" s="27"/>
      <c r="I1339" s="2" t="s">
        <v>22</v>
      </c>
      <c r="J1339" s="10"/>
      <c r="K1339" s="10"/>
      <c r="L1339" s="10"/>
      <c r="M1339" s="10"/>
      <c r="N1339" s="10"/>
      <c r="O1339" s="10"/>
      <c r="P1339" s="10"/>
      <c r="Q1339" s="10"/>
      <c r="R1339" s="148"/>
      <c r="S1339" s="148">
        <v>56900010402</v>
      </c>
      <c r="T1339" s="464" t="s">
        <v>2818</v>
      </c>
      <c r="U1339" s="464">
        <v>2026</v>
      </c>
    </row>
    <row r="1340" spans="2:21" ht="22.5">
      <c r="B1340" s="6" t="s">
        <v>2852</v>
      </c>
      <c r="C1340" s="7" t="s">
        <v>2853</v>
      </c>
      <c r="D1340" s="8" t="s">
        <v>2854</v>
      </c>
      <c r="E1340" s="9">
        <v>0</v>
      </c>
      <c r="F1340" s="9">
        <v>3.484</v>
      </c>
      <c r="G1340" s="65">
        <f t="shared" si="77"/>
        <v>3.484</v>
      </c>
      <c r="H1340" s="27"/>
      <c r="I1340" s="2" t="s">
        <v>22</v>
      </c>
      <c r="J1340" s="10" t="s">
        <v>3589</v>
      </c>
      <c r="K1340" s="10">
        <v>0.87</v>
      </c>
      <c r="L1340" s="2" t="s">
        <v>2867</v>
      </c>
      <c r="M1340" s="10">
        <v>18</v>
      </c>
      <c r="N1340" s="10">
        <v>126</v>
      </c>
      <c r="O1340" s="10"/>
      <c r="P1340" s="10" t="s">
        <v>253</v>
      </c>
      <c r="Q1340" s="10"/>
      <c r="R1340" s="148"/>
      <c r="S1340" s="148">
        <v>56900040152</v>
      </c>
      <c r="T1340" s="464" t="s">
        <v>2818</v>
      </c>
      <c r="U1340" s="464">
        <v>2026</v>
      </c>
    </row>
    <row r="1341" spans="2:21" ht="22.5">
      <c r="B1341" s="6" t="s">
        <v>2855</v>
      </c>
      <c r="C1341" s="7" t="s">
        <v>2856</v>
      </c>
      <c r="D1341" s="8" t="s">
        <v>2857</v>
      </c>
      <c r="E1341" s="9">
        <v>0</v>
      </c>
      <c r="F1341" s="9">
        <v>0.86499999999999999</v>
      </c>
      <c r="G1341" s="65">
        <f t="shared" si="77"/>
        <v>0.86499999999999999</v>
      </c>
      <c r="H1341" s="27"/>
      <c r="I1341" s="2" t="s">
        <v>22</v>
      </c>
      <c r="J1341" s="10"/>
      <c r="K1341" s="10"/>
      <c r="L1341" s="10"/>
      <c r="M1341" s="10"/>
      <c r="N1341" s="10"/>
      <c r="O1341" s="10"/>
      <c r="P1341" s="10"/>
      <c r="Q1341" s="10"/>
      <c r="R1341" s="148"/>
      <c r="S1341" s="148">
        <v>56900010480</v>
      </c>
      <c r="T1341" s="464" t="s">
        <v>2818</v>
      </c>
      <c r="U1341" s="464">
        <v>2026</v>
      </c>
    </row>
    <row r="1342" spans="2:21" ht="22.5">
      <c r="B1342" s="6" t="s">
        <v>2858</v>
      </c>
      <c r="C1342" s="7" t="s">
        <v>2859</v>
      </c>
      <c r="D1342" s="8" t="s">
        <v>2860</v>
      </c>
      <c r="E1342" s="9">
        <v>0</v>
      </c>
      <c r="F1342" s="9">
        <v>1.46</v>
      </c>
      <c r="G1342" s="9">
        <f t="shared" si="77"/>
        <v>1.46</v>
      </c>
      <c r="H1342" s="27"/>
      <c r="I1342" s="2" t="s">
        <v>22</v>
      </c>
      <c r="J1342" s="10"/>
      <c r="K1342" s="10"/>
      <c r="L1342" s="10"/>
      <c r="M1342" s="10"/>
      <c r="N1342" s="10"/>
      <c r="O1342" s="10"/>
      <c r="P1342" s="10"/>
      <c r="Q1342" s="10"/>
      <c r="R1342" s="148"/>
      <c r="S1342" s="148">
        <v>56900020138</v>
      </c>
      <c r="T1342" s="464" t="s">
        <v>2818</v>
      </c>
      <c r="U1342" s="464">
        <v>2026</v>
      </c>
    </row>
    <row r="1343" spans="2:21" ht="22.5">
      <c r="B1343" s="6" t="s">
        <v>2861</v>
      </c>
      <c r="C1343" s="7" t="s">
        <v>2862</v>
      </c>
      <c r="D1343" s="8" t="s">
        <v>2863</v>
      </c>
      <c r="E1343" s="9">
        <v>0</v>
      </c>
      <c r="F1343" s="9">
        <v>0.33</v>
      </c>
      <c r="G1343" s="9">
        <f t="shared" si="77"/>
        <v>0.33</v>
      </c>
      <c r="H1343" s="27"/>
      <c r="I1343" s="2" t="s">
        <v>22</v>
      </c>
      <c r="J1343" s="10"/>
      <c r="K1343" s="10"/>
      <c r="L1343" s="10"/>
      <c r="M1343" s="10"/>
      <c r="N1343" s="10"/>
      <c r="O1343" s="10"/>
      <c r="P1343" s="10"/>
      <c r="Q1343" s="10"/>
      <c r="R1343" s="148"/>
      <c r="S1343" s="212">
        <v>56900050416001</v>
      </c>
      <c r="T1343" s="464" t="s">
        <v>2818</v>
      </c>
      <c r="U1343" s="464" t="s">
        <v>3563</v>
      </c>
    </row>
    <row r="1344" spans="2:21" ht="22.5">
      <c r="B1344" s="6" t="s">
        <v>2864</v>
      </c>
      <c r="C1344" s="16" t="s">
        <v>2865</v>
      </c>
      <c r="D1344" s="17" t="s">
        <v>2866</v>
      </c>
      <c r="E1344" s="13">
        <v>0</v>
      </c>
      <c r="F1344" s="13">
        <v>6.49</v>
      </c>
      <c r="G1344" s="13">
        <f>F1344-E1344</f>
        <v>6.49</v>
      </c>
      <c r="H1344" s="27"/>
      <c r="I1344" s="3" t="s">
        <v>22</v>
      </c>
      <c r="J1344" s="6"/>
      <c r="K1344" s="6"/>
      <c r="L1344" s="6"/>
      <c r="M1344" s="6"/>
      <c r="N1344" s="6"/>
      <c r="O1344" s="6"/>
      <c r="P1344" s="6"/>
      <c r="Q1344" s="6"/>
      <c r="R1344" s="52"/>
      <c r="S1344" s="212">
        <v>56900060123001</v>
      </c>
      <c r="T1344" s="464" t="s">
        <v>2818</v>
      </c>
      <c r="U1344" s="464" t="s">
        <v>3563</v>
      </c>
    </row>
    <row r="1345" spans="2:21" ht="22.5">
      <c r="B1345" s="6" t="s">
        <v>2868</v>
      </c>
      <c r="C1345" s="7" t="s">
        <v>2869</v>
      </c>
      <c r="D1345" s="8" t="s">
        <v>2870</v>
      </c>
      <c r="E1345" s="9">
        <v>0</v>
      </c>
      <c r="F1345" s="9">
        <v>1.905</v>
      </c>
      <c r="G1345" s="65">
        <f t="shared" ref="G1345:G1358" si="78">F1345-E1345</f>
        <v>1.905</v>
      </c>
      <c r="H1345" s="27"/>
      <c r="I1345" s="2" t="s">
        <v>22</v>
      </c>
      <c r="J1345" s="10"/>
      <c r="K1345" s="10"/>
      <c r="L1345" s="10"/>
      <c r="M1345" s="10"/>
      <c r="N1345" s="10"/>
      <c r="O1345" s="10"/>
      <c r="P1345" s="10"/>
      <c r="Q1345" s="10"/>
      <c r="R1345" s="148"/>
      <c r="S1345" s="148">
        <v>56900010477</v>
      </c>
      <c r="T1345" s="464" t="s">
        <v>2818</v>
      </c>
      <c r="U1345" s="464">
        <v>2026</v>
      </c>
    </row>
    <row r="1346" spans="2:21" ht="22.5">
      <c r="B1346" s="6" t="s">
        <v>2871</v>
      </c>
      <c r="C1346" s="7" t="s">
        <v>2872</v>
      </c>
      <c r="D1346" s="8" t="s">
        <v>2873</v>
      </c>
      <c r="E1346" s="9">
        <v>0</v>
      </c>
      <c r="F1346" s="9">
        <v>1.31</v>
      </c>
      <c r="G1346" s="65">
        <f t="shared" si="78"/>
        <v>1.31</v>
      </c>
      <c r="H1346" s="27"/>
      <c r="I1346" s="2" t="s">
        <v>22</v>
      </c>
      <c r="J1346" s="10"/>
      <c r="K1346" s="10"/>
      <c r="L1346" s="10"/>
      <c r="M1346" s="10"/>
      <c r="N1346" s="10"/>
      <c r="O1346" s="10"/>
      <c r="P1346" s="10"/>
      <c r="Q1346" s="10"/>
      <c r="R1346" s="148"/>
      <c r="S1346" s="212">
        <v>56900030034001</v>
      </c>
      <c r="T1346" s="464" t="s">
        <v>2818</v>
      </c>
      <c r="U1346" s="464" t="s">
        <v>3563</v>
      </c>
    </row>
    <row r="1347" spans="2:21" ht="22.5">
      <c r="B1347" s="6" t="s">
        <v>2874</v>
      </c>
      <c r="C1347" s="7" t="s">
        <v>2875</v>
      </c>
      <c r="D1347" s="8" t="s">
        <v>2876</v>
      </c>
      <c r="E1347" s="9">
        <v>0</v>
      </c>
      <c r="F1347" s="9">
        <v>2.2000000000000002</v>
      </c>
      <c r="G1347" s="65">
        <f t="shared" si="78"/>
        <v>2.2000000000000002</v>
      </c>
      <c r="H1347" s="27"/>
      <c r="I1347" s="2" t="s">
        <v>22</v>
      </c>
      <c r="J1347" s="10"/>
      <c r="K1347" s="10"/>
      <c r="L1347" s="10"/>
      <c r="M1347" s="10"/>
      <c r="N1347" s="10"/>
      <c r="O1347" s="10"/>
      <c r="P1347" s="10"/>
      <c r="Q1347" s="10"/>
      <c r="R1347" s="148"/>
      <c r="S1347" s="212">
        <v>56900020136001</v>
      </c>
      <c r="T1347" s="464" t="s">
        <v>2818</v>
      </c>
      <c r="U1347" s="464" t="s">
        <v>3563</v>
      </c>
    </row>
    <row r="1348" spans="2:21" ht="22.5">
      <c r="B1348" s="6" t="s">
        <v>2877</v>
      </c>
      <c r="C1348" s="7" t="s">
        <v>2878</v>
      </c>
      <c r="D1348" s="8" t="s">
        <v>2879</v>
      </c>
      <c r="E1348" s="9">
        <v>0</v>
      </c>
      <c r="F1348" s="9">
        <v>0.39</v>
      </c>
      <c r="G1348" s="65">
        <f t="shared" si="78"/>
        <v>0.39</v>
      </c>
      <c r="H1348" s="27"/>
      <c r="I1348" s="2" t="s">
        <v>22</v>
      </c>
      <c r="J1348" s="10"/>
      <c r="K1348" s="10"/>
      <c r="L1348" s="10"/>
      <c r="M1348" s="10"/>
      <c r="N1348" s="10"/>
      <c r="O1348" s="10"/>
      <c r="P1348" s="10"/>
      <c r="Q1348" s="10"/>
      <c r="R1348" s="148"/>
      <c r="S1348" s="148">
        <v>56900050241</v>
      </c>
      <c r="T1348" s="464" t="s">
        <v>2818</v>
      </c>
      <c r="U1348" s="464">
        <v>2026</v>
      </c>
    </row>
    <row r="1349" spans="2:21" ht="22.5">
      <c r="B1349" s="6" t="s">
        <v>2880</v>
      </c>
      <c r="C1349" s="7" t="s">
        <v>2881</v>
      </c>
      <c r="D1349" s="8" t="s">
        <v>2882</v>
      </c>
      <c r="E1349" s="9">
        <v>0</v>
      </c>
      <c r="F1349" s="9">
        <v>1.62</v>
      </c>
      <c r="G1349" s="65">
        <f t="shared" si="78"/>
        <v>1.62</v>
      </c>
      <c r="H1349" s="27"/>
      <c r="I1349" s="2" t="s">
        <v>22</v>
      </c>
      <c r="J1349" s="10"/>
      <c r="K1349" s="10"/>
      <c r="L1349" s="10"/>
      <c r="M1349" s="10"/>
      <c r="N1349" s="10"/>
      <c r="O1349" s="10"/>
      <c r="P1349" s="10"/>
      <c r="Q1349" s="10"/>
      <c r="R1349" s="148"/>
      <c r="S1349" s="148">
        <v>56900050421</v>
      </c>
      <c r="T1349" s="464" t="s">
        <v>2818</v>
      </c>
      <c r="U1349" s="464">
        <v>2026</v>
      </c>
    </row>
    <row r="1350" spans="2:21" ht="22.5">
      <c r="B1350" s="6" t="s">
        <v>2883</v>
      </c>
      <c r="C1350" s="7" t="s">
        <v>2884</v>
      </c>
      <c r="D1350" s="8" t="s">
        <v>2885</v>
      </c>
      <c r="E1350" s="9">
        <v>0</v>
      </c>
      <c r="F1350" s="9">
        <v>0.44</v>
      </c>
      <c r="G1350" s="65">
        <f t="shared" si="78"/>
        <v>0.44</v>
      </c>
      <c r="H1350" s="27"/>
      <c r="I1350" s="2" t="s">
        <v>22</v>
      </c>
      <c r="J1350" s="10"/>
      <c r="K1350" s="10"/>
      <c r="L1350" s="10"/>
      <c r="M1350" s="10"/>
      <c r="N1350" s="10"/>
      <c r="O1350" s="10"/>
      <c r="P1350" s="10"/>
      <c r="Q1350" s="10"/>
      <c r="R1350" s="148"/>
      <c r="S1350" s="212">
        <v>56900010114001</v>
      </c>
      <c r="T1350" s="464" t="s">
        <v>2818</v>
      </c>
      <c r="U1350" s="464" t="s">
        <v>3563</v>
      </c>
    </row>
    <row r="1351" spans="2:21" ht="22.5">
      <c r="B1351" s="6" t="s">
        <v>2886</v>
      </c>
      <c r="C1351" s="7" t="s">
        <v>2881</v>
      </c>
      <c r="D1351" s="8" t="s">
        <v>2887</v>
      </c>
      <c r="E1351" s="9">
        <v>0</v>
      </c>
      <c r="F1351" s="9">
        <v>1.8</v>
      </c>
      <c r="G1351" s="65">
        <f t="shared" si="78"/>
        <v>1.8</v>
      </c>
      <c r="H1351" s="27"/>
      <c r="I1351" s="2" t="s">
        <v>22</v>
      </c>
      <c r="J1351" s="10"/>
      <c r="K1351" s="10"/>
      <c r="L1351" s="10"/>
      <c r="M1351" s="10"/>
      <c r="N1351" s="10"/>
      <c r="O1351" s="10"/>
      <c r="P1351" s="10"/>
      <c r="Q1351" s="10" t="s">
        <v>2912</v>
      </c>
      <c r="R1351" s="148"/>
      <c r="S1351" s="148">
        <v>56900050422</v>
      </c>
      <c r="T1351" s="464" t="s">
        <v>2818</v>
      </c>
      <c r="U1351" s="464">
        <v>2026</v>
      </c>
    </row>
    <row r="1352" spans="2:21" ht="22.5">
      <c r="B1352" s="6" t="s">
        <v>2888</v>
      </c>
      <c r="C1352" s="7" t="s">
        <v>2889</v>
      </c>
      <c r="D1352" s="8" t="s">
        <v>2890</v>
      </c>
      <c r="E1352" s="9">
        <v>0</v>
      </c>
      <c r="F1352" s="9">
        <v>1.19</v>
      </c>
      <c r="G1352" s="65">
        <f t="shared" si="78"/>
        <v>1.19</v>
      </c>
      <c r="H1352" s="27"/>
      <c r="I1352" s="2" t="s">
        <v>22</v>
      </c>
      <c r="J1352" s="10"/>
      <c r="K1352" s="10"/>
      <c r="L1352" s="10"/>
      <c r="M1352" s="10"/>
      <c r="N1352" s="10"/>
      <c r="O1352" s="10"/>
      <c r="P1352" s="10"/>
      <c r="Q1352" s="10"/>
      <c r="R1352" s="52"/>
      <c r="S1352" s="212">
        <v>56900070040001</v>
      </c>
      <c r="T1352" s="464" t="s">
        <v>2818</v>
      </c>
      <c r="U1352" s="464" t="s">
        <v>3563</v>
      </c>
    </row>
    <row r="1353" spans="2:21" ht="22.5">
      <c r="B1353" s="6" t="s">
        <v>2891</v>
      </c>
      <c r="C1353" s="7" t="s">
        <v>2892</v>
      </c>
      <c r="D1353" s="8" t="s">
        <v>2893</v>
      </c>
      <c r="E1353" s="9">
        <v>0</v>
      </c>
      <c r="F1353" s="9">
        <v>0.36</v>
      </c>
      <c r="G1353" s="65">
        <f t="shared" si="78"/>
        <v>0.36</v>
      </c>
      <c r="H1353" s="27"/>
      <c r="I1353" s="2" t="s">
        <v>22</v>
      </c>
      <c r="J1353" s="10"/>
      <c r="K1353" s="10"/>
      <c r="L1353" s="10"/>
      <c r="M1353" s="10"/>
      <c r="N1353" s="10"/>
      <c r="O1353" s="10"/>
      <c r="P1353" s="10"/>
      <c r="Q1353" s="10"/>
      <c r="R1353" s="148"/>
      <c r="S1353" s="148">
        <v>56900070147</v>
      </c>
      <c r="T1353" s="464" t="s">
        <v>2818</v>
      </c>
      <c r="U1353" s="464">
        <v>2026</v>
      </c>
    </row>
    <row r="1354" spans="2:21" ht="22.5">
      <c r="B1354" s="6" t="s">
        <v>2894</v>
      </c>
      <c r="C1354" s="7" t="s">
        <v>2895</v>
      </c>
      <c r="D1354" s="8" t="s">
        <v>2896</v>
      </c>
      <c r="E1354" s="9">
        <v>0</v>
      </c>
      <c r="F1354" s="9">
        <v>1.1299999999999999</v>
      </c>
      <c r="G1354" s="65">
        <f t="shared" si="78"/>
        <v>1.1299999999999999</v>
      </c>
      <c r="H1354" s="27"/>
      <c r="I1354" s="2" t="s">
        <v>22</v>
      </c>
      <c r="J1354" s="10"/>
      <c r="K1354" s="10"/>
      <c r="L1354" s="10"/>
      <c r="M1354" s="10"/>
      <c r="N1354" s="10"/>
      <c r="O1354" s="10"/>
      <c r="P1354" s="10"/>
      <c r="Q1354" s="10"/>
      <c r="R1354" s="33"/>
      <c r="S1354" s="33">
        <v>56900020042</v>
      </c>
      <c r="T1354" s="464" t="s">
        <v>2818</v>
      </c>
      <c r="U1354" s="464">
        <v>2026</v>
      </c>
    </row>
    <row r="1355" spans="2:21" ht="22.5">
      <c r="B1355" s="6" t="s">
        <v>2897</v>
      </c>
      <c r="C1355" s="7" t="s">
        <v>2898</v>
      </c>
      <c r="D1355" s="8" t="s">
        <v>2899</v>
      </c>
      <c r="E1355" s="9">
        <v>0</v>
      </c>
      <c r="F1355" s="9">
        <v>1.01</v>
      </c>
      <c r="G1355" s="65">
        <f t="shared" si="78"/>
        <v>1.01</v>
      </c>
      <c r="H1355" s="27"/>
      <c r="I1355" s="2" t="s">
        <v>22</v>
      </c>
      <c r="J1355" s="10"/>
      <c r="K1355" s="10"/>
      <c r="L1355" s="10"/>
      <c r="M1355" s="10"/>
      <c r="N1355" s="10"/>
      <c r="O1355" s="10"/>
      <c r="P1355" s="10"/>
      <c r="Q1355" s="10"/>
      <c r="R1355" s="52"/>
      <c r="S1355" s="212">
        <v>56900030142001</v>
      </c>
      <c r="T1355" s="464" t="s">
        <v>2818</v>
      </c>
      <c r="U1355" s="464" t="s">
        <v>3563</v>
      </c>
    </row>
    <row r="1356" spans="2:21" ht="22.5">
      <c r="B1356" s="6" t="s">
        <v>2900</v>
      </c>
      <c r="C1356" s="7" t="s">
        <v>2901</v>
      </c>
      <c r="D1356" s="8" t="s">
        <v>2902</v>
      </c>
      <c r="E1356" s="9">
        <v>0</v>
      </c>
      <c r="F1356" s="9">
        <v>0.28999999999999998</v>
      </c>
      <c r="G1356" s="65">
        <f t="shared" si="78"/>
        <v>0.28999999999999998</v>
      </c>
      <c r="H1356" s="27"/>
      <c r="I1356" s="2" t="s">
        <v>22</v>
      </c>
      <c r="J1356" s="10"/>
      <c r="K1356" s="10"/>
      <c r="L1356" s="10"/>
      <c r="M1356" s="10"/>
      <c r="N1356" s="10"/>
      <c r="O1356" s="10"/>
      <c r="P1356" s="10"/>
      <c r="Q1356" s="10"/>
      <c r="R1356" s="148"/>
      <c r="S1356" s="212">
        <v>56900020121001</v>
      </c>
      <c r="T1356" s="464" t="s">
        <v>2818</v>
      </c>
      <c r="U1356" s="464" t="s">
        <v>3563</v>
      </c>
    </row>
    <row r="1357" spans="2:21" ht="22.5">
      <c r="B1357" s="6" t="s">
        <v>2903</v>
      </c>
      <c r="C1357" s="7" t="s">
        <v>2904</v>
      </c>
      <c r="D1357" s="8" t="s">
        <v>2905</v>
      </c>
      <c r="E1357" s="9">
        <v>0</v>
      </c>
      <c r="F1357" s="9">
        <v>0.33</v>
      </c>
      <c r="G1357" s="65">
        <f t="shared" si="78"/>
        <v>0.33</v>
      </c>
      <c r="H1357" s="27"/>
      <c r="I1357" s="2" t="s">
        <v>22</v>
      </c>
      <c r="J1357" s="10"/>
      <c r="K1357" s="10"/>
      <c r="L1357" s="10"/>
      <c r="M1357" s="10"/>
      <c r="N1357" s="10"/>
      <c r="O1357" s="10"/>
      <c r="P1357" s="10"/>
      <c r="Q1357" s="10"/>
      <c r="R1357" s="148"/>
      <c r="S1357" s="148">
        <v>56900080114</v>
      </c>
      <c r="T1357" s="464" t="s">
        <v>2818</v>
      </c>
      <c r="U1357" s="464">
        <v>2026</v>
      </c>
    </row>
    <row r="1358" spans="2:21" ht="22.5">
      <c r="B1358" s="6" t="s">
        <v>2906</v>
      </c>
      <c r="C1358" s="7" t="s">
        <v>2907</v>
      </c>
      <c r="D1358" s="8" t="s">
        <v>2908</v>
      </c>
      <c r="E1358" s="9">
        <v>0</v>
      </c>
      <c r="F1358" s="9">
        <v>0.25800000000000001</v>
      </c>
      <c r="G1358" s="65">
        <f t="shared" si="78"/>
        <v>0.25800000000000001</v>
      </c>
      <c r="H1358" s="27"/>
      <c r="I1358" s="2" t="s">
        <v>22</v>
      </c>
      <c r="J1358" s="10"/>
      <c r="K1358" s="10"/>
      <c r="L1358" s="10"/>
      <c r="M1358" s="10"/>
      <c r="N1358" s="10"/>
      <c r="O1358" s="10"/>
      <c r="P1358" s="10"/>
      <c r="Q1358" s="10"/>
      <c r="R1358" s="52"/>
      <c r="S1358" s="52">
        <v>56900010160</v>
      </c>
      <c r="T1358" s="464" t="s">
        <v>2818</v>
      </c>
      <c r="U1358" s="464">
        <v>2026</v>
      </c>
    </row>
    <row r="1359" spans="2:21" ht="22.5">
      <c r="B1359" s="6" t="s">
        <v>2909</v>
      </c>
      <c r="C1359" s="7" t="s">
        <v>2910</v>
      </c>
      <c r="D1359" s="8" t="s">
        <v>2911</v>
      </c>
      <c r="E1359" s="13">
        <v>0</v>
      </c>
      <c r="F1359" s="13">
        <v>0.21</v>
      </c>
      <c r="G1359" s="66">
        <f>F1359-E1359</f>
        <v>0.21</v>
      </c>
      <c r="H1359" s="27"/>
      <c r="I1359" s="3" t="s">
        <v>22</v>
      </c>
      <c r="J1359" s="6"/>
      <c r="K1359" s="6"/>
      <c r="L1359" s="6"/>
      <c r="M1359" s="6"/>
      <c r="N1359" s="6"/>
      <c r="O1359" s="6"/>
      <c r="P1359" s="6"/>
      <c r="Q1359" s="6"/>
      <c r="R1359" s="52"/>
      <c r="S1359" s="52">
        <v>56900010496</v>
      </c>
      <c r="T1359" s="464" t="s">
        <v>2818</v>
      </c>
      <c r="U1359" s="464">
        <v>2026</v>
      </c>
    </row>
    <row r="1360" spans="2:21">
      <c r="B1360" s="726" t="s">
        <v>2913</v>
      </c>
      <c r="C1360" s="93"/>
      <c r="D1360" s="783" t="s">
        <v>2923</v>
      </c>
      <c r="E1360" s="227">
        <v>0</v>
      </c>
      <c r="F1360" s="39">
        <v>0.56999999999999995</v>
      </c>
      <c r="G1360" s="39">
        <f t="shared" ref="G1360:G1375" si="79">F1360-E1360</f>
        <v>0.56999999999999995</v>
      </c>
      <c r="H1360" s="40">
        <v>3420</v>
      </c>
      <c r="I1360" s="41" t="s">
        <v>32</v>
      </c>
      <c r="J1360" s="700"/>
      <c r="K1360" s="700"/>
      <c r="L1360" s="700"/>
      <c r="M1360" s="700"/>
      <c r="N1360" s="700"/>
      <c r="O1360" s="700"/>
      <c r="P1360" s="700"/>
      <c r="Q1360" s="700"/>
      <c r="R1360" s="681"/>
      <c r="S1360" s="860">
        <v>56900010490</v>
      </c>
      <c r="T1360" s="681" t="s">
        <v>2929</v>
      </c>
      <c r="U1360" s="681">
        <v>2026</v>
      </c>
    </row>
    <row r="1361" spans="2:21" ht="22.5">
      <c r="B1361" s="727"/>
      <c r="C1361" s="95"/>
      <c r="D1361" s="723"/>
      <c r="E1361" s="226">
        <v>0.56999999999999995</v>
      </c>
      <c r="F1361" s="42">
        <v>0.80500000000000005</v>
      </c>
      <c r="G1361" s="42">
        <f t="shared" si="79"/>
        <v>0.2350000000000001</v>
      </c>
      <c r="H1361" s="43">
        <v>1620</v>
      </c>
      <c r="I1361" s="44" t="s">
        <v>22</v>
      </c>
      <c r="J1361" s="724"/>
      <c r="K1361" s="724"/>
      <c r="L1361" s="724"/>
      <c r="M1361" s="724"/>
      <c r="N1361" s="724"/>
      <c r="O1361" s="724"/>
      <c r="P1361" s="724"/>
      <c r="Q1361" s="724"/>
      <c r="R1361" s="691"/>
      <c r="S1361" s="863"/>
      <c r="T1361" s="691"/>
      <c r="U1361" s="691"/>
    </row>
    <row r="1362" spans="2:21" ht="22.5">
      <c r="B1362" s="16" t="s">
        <v>2914</v>
      </c>
      <c r="C1362" s="92"/>
      <c r="D1362" s="57" t="s">
        <v>928</v>
      </c>
      <c r="E1362" s="28">
        <v>0</v>
      </c>
      <c r="F1362" s="13">
        <v>0.5</v>
      </c>
      <c r="G1362" s="13">
        <f t="shared" si="79"/>
        <v>0.5</v>
      </c>
      <c r="H1362" s="6">
        <v>2000</v>
      </c>
      <c r="I1362" s="3" t="s">
        <v>22</v>
      </c>
      <c r="J1362" s="6"/>
      <c r="K1362" s="6"/>
      <c r="L1362" s="51"/>
      <c r="M1362" s="52"/>
      <c r="N1362" s="52"/>
      <c r="O1362" s="53"/>
      <c r="P1362" s="52"/>
      <c r="Q1362" s="54"/>
      <c r="R1362" s="223"/>
      <c r="S1362" s="34">
        <v>56900010482</v>
      </c>
      <c r="T1362" s="456" t="s">
        <v>2929</v>
      </c>
      <c r="U1362" s="456">
        <v>2026</v>
      </c>
    </row>
    <row r="1363" spans="2:21">
      <c r="B1363" s="726" t="s">
        <v>2915</v>
      </c>
      <c r="C1363" s="93"/>
      <c r="D1363" s="783" t="s">
        <v>2924</v>
      </c>
      <c r="E1363" s="225">
        <v>0</v>
      </c>
      <c r="F1363" s="220">
        <v>0.20799999999999999</v>
      </c>
      <c r="G1363" s="220">
        <f t="shared" si="79"/>
        <v>0.20799999999999999</v>
      </c>
      <c r="H1363" s="221">
        <v>832</v>
      </c>
      <c r="I1363" s="222" t="s">
        <v>32</v>
      </c>
      <c r="J1363" s="700"/>
      <c r="K1363" s="700"/>
      <c r="L1363" s="700"/>
      <c r="M1363" s="700"/>
      <c r="N1363" s="700"/>
      <c r="O1363" s="700"/>
      <c r="P1363" s="700"/>
      <c r="Q1363" s="700"/>
      <c r="R1363" s="681"/>
      <c r="S1363" s="860">
        <v>56900010484</v>
      </c>
      <c r="T1363" s="681" t="s">
        <v>2929</v>
      </c>
      <c r="U1363" s="681">
        <v>2026</v>
      </c>
    </row>
    <row r="1364" spans="2:21">
      <c r="B1364" s="727"/>
      <c r="C1364" s="95"/>
      <c r="D1364" s="723"/>
      <c r="E1364" s="226">
        <v>0.20799999999999999</v>
      </c>
      <c r="F1364" s="42">
        <v>0.35</v>
      </c>
      <c r="G1364" s="42">
        <f t="shared" si="79"/>
        <v>0.14199999999999999</v>
      </c>
      <c r="H1364" s="43">
        <v>568</v>
      </c>
      <c r="I1364" s="44" t="s">
        <v>32</v>
      </c>
      <c r="J1364" s="724"/>
      <c r="K1364" s="724"/>
      <c r="L1364" s="724"/>
      <c r="M1364" s="724"/>
      <c r="N1364" s="724"/>
      <c r="O1364" s="724"/>
      <c r="P1364" s="724"/>
      <c r="Q1364" s="724"/>
      <c r="R1364" s="682"/>
      <c r="S1364" s="861"/>
      <c r="T1364" s="682"/>
      <c r="U1364" s="682"/>
    </row>
    <row r="1365" spans="2:21">
      <c r="B1365" s="726" t="s">
        <v>2916</v>
      </c>
      <c r="C1365" s="93"/>
      <c r="D1365" s="728" t="s">
        <v>626</v>
      </c>
      <c r="E1365" s="28">
        <v>0</v>
      </c>
      <c r="F1365" s="13">
        <v>0.1</v>
      </c>
      <c r="G1365" s="13">
        <f t="shared" si="79"/>
        <v>0.1</v>
      </c>
      <c r="H1365" s="6">
        <v>400</v>
      </c>
      <c r="I1365" s="3" t="s">
        <v>32</v>
      </c>
      <c r="J1365" s="685"/>
      <c r="K1365" s="685"/>
      <c r="L1365" s="858"/>
      <c r="M1365" s="858"/>
      <c r="N1365" s="858"/>
      <c r="O1365" s="866"/>
      <c r="P1365" s="858"/>
      <c r="Q1365" s="867"/>
      <c r="R1365" s="679"/>
      <c r="S1365" s="754">
        <v>56900010491</v>
      </c>
      <c r="T1365" s="679" t="s">
        <v>2929</v>
      </c>
      <c r="U1365" s="679">
        <v>2026</v>
      </c>
    </row>
    <row r="1366" spans="2:21" ht="22.5">
      <c r="B1366" s="727"/>
      <c r="C1366" s="95"/>
      <c r="D1366" s="729"/>
      <c r="E1366" s="28">
        <v>0.1</v>
      </c>
      <c r="F1366" s="13">
        <v>0.6</v>
      </c>
      <c r="G1366" s="13">
        <f t="shared" si="79"/>
        <v>0.5</v>
      </c>
      <c r="H1366" s="6">
        <v>2000</v>
      </c>
      <c r="I1366" s="3" t="s">
        <v>22</v>
      </c>
      <c r="J1366" s="725"/>
      <c r="K1366" s="725"/>
      <c r="L1366" s="725"/>
      <c r="M1366" s="725"/>
      <c r="N1366" s="725"/>
      <c r="O1366" s="725"/>
      <c r="P1366" s="725"/>
      <c r="Q1366" s="725"/>
      <c r="R1366" s="725"/>
      <c r="S1366" s="865"/>
      <c r="T1366" s="680"/>
      <c r="U1366" s="680"/>
    </row>
    <row r="1367" spans="2:21" ht="22.5">
      <c r="B1367" s="16" t="s">
        <v>2917</v>
      </c>
      <c r="C1367" s="92"/>
      <c r="D1367" s="57" t="s">
        <v>2925</v>
      </c>
      <c r="E1367" s="28">
        <v>0</v>
      </c>
      <c r="F1367" s="13">
        <v>0.19</v>
      </c>
      <c r="G1367" s="13">
        <f t="shared" si="79"/>
        <v>0.19</v>
      </c>
      <c r="H1367" s="6">
        <v>760</v>
      </c>
      <c r="I1367" s="3" t="s">
        <v>22</v>
      </c>
      <c r="J1367" s="6"/>
      <c r="K1367" s="6"/>
      <c r="L1367" s="51"/>
      <c r="M1367" s="52"/>
      <c r="N1367" s="52"/>
      <c r="O1367" s="53"/>
      <c r="P1367" s="52"/>
      <c r="Q1367" s="54"/>
      <c r="R1367" s="150"/>
      <c r="S1367" s="55">
        <v>56900010492</v>
      </c>
      <c r="T1367" s="150" t="s">
        <v>2929</v>
      </c>
      <c r="U1367" s="150">
        <v>2026</v>
      </c>
    </row>
    <row r="1368" spans="2:21" ht="22.5">
      <c r="B1368" s="16" t="s">
        <v>2918</v>
      </c>
      <c r="C1368" s="92"/>
      <c r="D1368" s="57" t="s">
        <v>2926</v>
      </c>
      <c r="E1368" s="28">
        <v>0</v>
      </c>
      <c r="F1368" s="13">
        <v>0.19</v>
      </c>
      <c r="G1368" s="13">
        <f t="shared" si="79"/>
        <v>0.19</v>
      </c>
      <c r="H1368" s="6">
        <v>760</v>
      </c>
      <c r="I1368" s="3" t="s">
        <v>22</v>
      </c>
      <c r="J1368" s="6"/>
      <c r="K1368" s="6"/>
      <c r="L1368" s="52"/>
      <c r="M1368" s="52"/>
      <c r="N1368" s="52"/>
      <c r="O1368" s="53"/>
      <c r="P1368" s="52"/>
      <c r="Q1368" s="54"/>
      <c r="R1368" s="150"/>
      <c r="S1368" s="55">
        <v>56900010493</v>
      </c>
      <c r="T1368" s="150" t="s">
        <v>2929</v>
      </c>
      <c r="U1368" s="150">
        <v>2026</v>
      </c>
    </row>
    <row r="1369" spans="2:21">
      <c r="B1369" s="16" t="s">
        <v>2919</v>
      </c>
      <c r="C1369" s="92"/>
      <c r="D1369" s="57" t="s">
        <v>1602</v>
      </c>
      <c r="E1369" s="28">
        <v>0</v>
      </c>
      <c r="F1369" s="13">
        <v>5.8000000000000003E-2</v>
      </c>
      <c r="G1369" s="13">
        <f t="shared" si="79"/>
        <v>5.8000000000000003E-2</v>
      </c>
      <c r="H1369" s="6">
        <v>232</v>
      </c>
      <c r="I1369" s="3" t="s">
        <v>32</v>
      </c>
      <c r="J1369" s="6"/>
      <c r="K1369" s="6"/>
      <c r="L1369" s="51"/>
      <c r="M1369" s="52"/>
      <c r="N1369" s="52"/>
      <c r="O1369" s="53"/>
      <c r="P1369" s="52"/>
      <c r="Q1369" s="54"/>
      <c r="R1369" s="150"/>
      <c r="S1369" s="55">
        <v>56900010495</v>
      </c>
      <c r="T1369" s="150" t="s">
        <v>2929</v>
      </c>
      <c r="U1369" s="150">
        <v>2026</v>
      </c>
    </row>
    <row r="1370" spans="2:21">
      <c r="B1370" s="726" t="s">
        <v>2920</v>
      </c>
      <c r="C1370" s="93"/>
      <c r="D1370" s="783" t="s">
        <v>2927</v>
      </c>
      <c r="E1370" s="225">
        <v>0</v>
      </c>
      <c r="F1370" s="220">
        <v>0.05</v>
      </c>
      <c r="G1370" s="220">
        <f>F1370-E1370</f>
        <v>0.05</v>
      </c>
      <c r="H1370" s="221">
        <v>200</v>
      </c>
      <c r="I1370" s="222" t="s">
        <v>32</v>
      </c>
      <c r="J1370" s="700"/>
      <c r="K1370" s="700"/>
      <c r="L1370" s="700"/>
      <c r="M1370" s="700"/>
      <c r="N1370" s="700"/>
      <c r="O1370" s="700"/>
      <c r="P1370" s="700"/>
      <c r="Q1370" s="700"/>
      <c r="R1370" s="681"/>
      <c r="S1370" s="860">
        <v>56900010479</v>
      </c>
      <c r="T1370" s="681" t="s">
        <v>2929</v>
      </c>
      <c r="U1370" s="681">
        <v>2026</v>
      </c>
    </row>
    <row r="1371" spans="2:21" ht="22.5">
      <c r="B1371" s="727"/>
      <c r="C1371" s="95"/>
      <c r="D1371" s="723"/>
      <c r="E1371" s="226">
        <v>0.05</v>
      </c>
      <c r="F1371" s="42">
        <v>0.86</v>
      </c>
      <c r="G1371" s="42">
        <f>F1371-E1371</f>
        <v>0.80999999999999994</v>
      </c>
      <c r="H1371" s="43">
        <v>3240</v>
      </c>
      <c r="I1371" s="44" t="s">
        <v>22</v>
      </c>
      <c r="J1371" s="724"/>
      <c r="K1371" s="724"/>
      <c r="L1371" s="724"/>
      <c r="M1371" s="724"/>
      <c r="N1371" s="724"/>
      <c r="O1371" s="724"/>
      <c r="P1371" s="724"/>
      <c r="Q1371" s="724"/>
      <c r="R1371" s="682"/>
      <c r="S1371" s="861"/>
      <c r="T1371" s="682"/>
      <c r="U1371" s="682"/>
    </row>
    <row r="1372" spans="2:21" ht="22.5">
      <c r="B1372" s="16" t="s">
        <v>2921</v>
      </c>
      <c r="C1372" s="92"/>
      <c r="D1372" s="57" t="s">
        <v>2928</v>
      </c>
      <c r="E1372" s="28">
        <v>0</v>
      </c>
      <c r="F1372" s="13">
        <v>0.19</v>
      </c>
      <c r="G1372" s="13">
        <f t="shared" si="79"/>
        <v>0.19</v>
      </c>
      <c r="H1372" s="6">
        <v>760</v>
      </c>
      <c r="I1372" s="3" t="s">
        <v>22</v>
      </c>
      <c r="J1372" s="6"/>
      <c r="K1372" s="6"/>
      <c r="L1372" s="51"/>
      <c r="M1372" s="52"/>
      <c r="N1372" s="52"/>
      <c r="O1372" s="53"/>
      <c r="P1372" s="52"/>
      <c r="Q1372" s="54"/>
      <c r="R1372" s="150"/>
      <c r="S1372" s="55">
        <v>56900010483</v>
      </c>
      <c r="T1372" s="150" t="s">
        <v>2929</v>
      </c>
      <c r="U1372" s="150">
        <v>2026</v>
      </c>
    </row>
    <row r="1373" spans="2:21" ht="22.5">
      <c r="B1373" s="726" t="s">
        <v>2922</v>
      </c>
      <c r="C1373" s="93"/>
      <c r="D1373" s="783" t="s">
        <v>1605</v>
      </c>
      <c r="E1373" s="227">
        <v>0</v>
      </c>
      <c r="F1373" s="39">
        <v>0.3</v>
      </c>
      <c r="G1373" s="39">
        <f t="shared" si="79"/>
        <v>0.3</v>
      </c>
      <c r="H1373" s="40">
        <v>1800</v>
      </c>
      <c r="I1373" s="41" t="s">
        <v>22</v>
      </c>
      <c r="J1373" s="700"/>
      <c r="K1373" s="700"/>
      <c r="L1373" s="700"/>
      <c r="M1373" s="700"/>
      <c r="N1373" s="700"/>
      <c r="O1373" s="700"/>
      <c r="P1373" s="700"/>
      <c r="Q1373" s="700"/>
      <c r="R1373" s="683"/>
      <c r="S1373" s="862">
        <v>56900010481</v>
      </c>
      <c r="T1373" s="683" t="s">
        <v>2929</v>
      </c>
      <c r="U1373" s="683">
        <v>2026</v>
      </c>
    </row>
    <row r="1374" spans="2:21">
      <c r="B1374" s="744"/>
      <c r="C1374" s="94"/>
      <c r="D1374" s="722"/>
      <c r="E1374" s="230">
        <v>0.3</v>
      </c>
      <c r="F1374" s="45">
        <v>0.6</v>
      </c>
      <c r="G1374" s="45">
        <f>F1374-E1374</f>
        <v>0.3</v>
      </c>
      <c r="H1374" s="46">
        <v>1800</v>
      </c>
      <c r="I1374" s="47" t="s">
        <v>32</v>
      </c>
      <c r="J1374" s="684"/>
      <c r="K1374" s="684"/>
      <c r="L1374" s="684"/>
      <c r="M1374" s="684"/>
      <c r="N1374" s="684"/>
      <c r="O1374" s="684"/>
      <c r="P1374" s="684"/>
      <c r="Q1374" s="684"/>
      <c r="R1374" s="684"/>
      <c r="S1374" s="779"/>
      <c r="T1374" s="684"/>
      <c r="U1374" s="684"/>
    </row>
    <row r="1375" spans="2:21" ht="22.5">
      <c r="B1375" s="784"/>
      <c r="C1375" s="95"/>
      <c r="D1375" s="723"/>
      <c r="E1375" s="228">
        <v>0.6</v>
      </c>
      <c r="F1375" s="48">
        <v>1.1000000000000001</v>
      </c>
      <c r="G1375" s="48">
        <f t="shared" si="79"/>
        <v>0.50000000000000011</v>
      </c>
      <c r="H1375" s="49">
        <v>3000</v>
      </c>
      <c r="I1375" s="50" t="s">
        <v>22</v>
      </c>
      <c r="J1375" s="724"/>
      <c r="K1375" s="724"/>
      <c r="L1375" s="724"/>
      <c r="M1375" s="724"/>
      <c r="N1375" s="724"/>
      <c r="O1375" s="724"/>
      <c r="P1375" s="724"/>
      <c r="Q1375" s="724"/>
      <c r="R1375" s="682"/>
      <c r="S1375" s="861"/>
      <c r="T1375" s="682"/>
      <c r="U1375" s="682"/>
    </row>
    <row r="1377" spans="1:18">
      <c r="A1377" s="61"/>
      <c r="B1377" s="748" t="s">
        <v>3571</v>
      </c>
      <c r="C1377" s="746"/>
      <c r="D1377" s="746"/>
      <c r="E1377" s="746"/>
      <c r="F1377" s="746"/>
      <c r="G1377" s="59">
        <f>SUM(G1329:G1375)</f>
        <v>72.847999999999971</v>
      </c>
      <c r="L1377" s="63" t="s">
        <v>141</v>
      </c>
      <c r="M1377" s="64">
        <f>SUM(M1329:M1375)</f>
        <v>18</v>
      </c>
      <c r="N1377" s="64">
        <f>SUM(N1329:N1375)</f>
        <v>126</v>
      </c>
      <c r="P1377" s="63" t="s">
        <v>142</v>
      </c>
      <c r="Q1377" s="64">
        <f>SUM(Q1329:Q1375)</f>
        <v>0</v>
      </c>
      <c r="R1377" s="64">
        <f>SUM(R1329:R1375)</f>
        <v>0</v>
      </c>
    </row>
    <row r="1378" spans="1:18">
      <c r="A1378" s="62"/>
      <c r="B1378" s="745" t="s">
        <v>138</v>
      </c>
      <c r="C1378" s="746"/>
      <c r="D1378" s="746"/>
      <c r="E1378" s="746"/>
      <c r="F1378" s="746"/>
      <c r="G1378" s="60">
        <f>SUMIF(I1329:I1375,"melnais",G1329:G1375)</f>
        <v>1.4280000000000002</v>
      </c>
    </row>
    <row r="1379" spans="1:18">
      <c r="A1379" s="62"/>
      <c r="B1379" s="745" t="s">
        <v>139</v>
      </c>
      <c r="C1379" s="746"/>
      <c r="D1379" s="746"/>
      <c r="E1379" s="746"/>
      <c r="F1379" s="746"/>
      <c r="G1379" s="60">
        <f>SUMIF(I1329:I1375,"grants (šķembas)",G1329:G1375)</f>
        <v>71.419999999999987</v>
      </c>
    </row>
    <row r="1380" spans="1:18">
      <c r="A1380" s="62"/>
      <c r="B1380" s="745" t="s">
        <v>140</v>
      </c>
      <c r="C1380" s="746"/>
      <c r="D1380" s="746"/>
      <c r="E1380" s="746"/>
      <c r="F1380" s="746"/>
      <c r="G1380" s="60">
        <f>SUMIF(I1329:I1375,"bruģis",G1329:G1375)</f>
        <v>0</v>
      </c>
    </row>
    <row r="1381" spans="1:18">
      <c r="A1381" s="62"/>
      <c r="B1381" s="745" t="s">
        <v>42</v>
      </c>
      <c r="C1381" s="746"/>
      <c r="D1381" s="746"/>
      <c r="E1381" s="746"/>
      <c r="F1381" s="746"/>
      <c r="G1381" s="60">
        <f>SUMIF(I1329:I1375,"bez seguma",G1329:G1375)</f>
        <v>0</v>
      </c>
    </row>
  </sheetData>
  <mergeCells count="1580">
    <mergeCell ref="S1360:S1361"/>
    <mergeCell ref="S1363:S1364"/>
    <mergeCell ref="S1365:S1366"/>
    <mergeCell ref="S1370:S1371"/>
    <mergeCell ref="S1373:S1375"/>
    <mergeCell ref="T1360:T1361"/>
    <mergeCell ref="T1363:T1364"/>
    <mergeCell ref="T1365:T1366"/>
    <mergeCell ref="T1370:T1371"/>
    <mergeCell ref="T1373:T1375"/>
    <mergeCell ref="B1377:F1377"/>
    <mergeCell ref="B1378:F1378"/>
    <mergeCell ref="B1379:F1379"/>
    <mergeCell ref="B1380:F1380"/>
    <mergeCell ref="B1381:F1381"/>
    <mergeCell ref="O1365:O1366"/>
    <mergeCell ref="P1365:P1366"/>
    <mergeCell ref="Q1365:Q1366"/>
    <mergeCell ref="R1365:R1366"/>
    <mergeCell ref="D1370:D1371"/>
    <mergeCell ref="J1370:J1371"/>
    <mergeCell ref="K1370:K1371"/>
    <mergeCell ref="L1370:L1371"/>
    <mergeCell ref="M1370:M1371"/>
    <mergeCell ref="N1370:N1371"/>
    <mergeCell ref="O1370:O1371"/>
    <mergeCell ref="P1370:P1371"/>
    <mergeCell ref="Q1370:Q1371"/>
    <mergeCell ref="R1370:R1371"/>
    <mergeCell ref="D1373:D1375"/>
    <mergeCell ref="J1373:J1375"/>
    <mergeCell ref="K1373:K1375"/>
    <mergeCell ref="L1373:L1375"/>
    <mergeCell ref="M1373:M1375"/>
    <mergeCell ref="N1373:N1375"/>
    <mergeCell ref="O1373:O1375"/>
    <mergeCell ref="P1373:P1375"/>
    <mergeCell ref="Q1373:Q1375"/>
    <mergeCell ref="R1373:R1375"/>
    <mergeCell ref="C1328:D1328"/>
    <mergeCell ref="B1360:B1361"/>
    <mergeCell ref="B1363:B1364"/>
    <mergeCell ref="B1365:B1366"/>
    <mergeCell ref="B1370:B1371"/>
    <mergeCell ref="B1373:B1375"/>
    <mergeCell ref="D1360:D1361"/>
    <mergeCell ref="J1360:J1361"/>
    <mergeCell ref="K1360:K1361"/>
    <mergeCell ref="L1360:L1361"/>
    <mergeCell ref="M1360:M1361"/>
    <mergeCell ref="N1360:N1361"/>
    <mergeCell ref="O1360:O1361"/>
    <mergeCell ref="P1360:P1361"/>
    <mergeCell ref="Q1360:Q1361"/>
    <mergeCell ref="R1360:R1361"/>
    <mergeCell ref="D1363:D1364"/>
    <mergeCell ref="J1363:J1364"/>
    <mergeCell ref="K1363:K1364"/>
    <mergeCell ref="L1363:L1364"/>
    <mergeCell ref="M1363:M1364"/>
    <mergeCell ref="N1363:N1364"/>
    <mergeCell ref="O1363:O1364"/>
    <mergeCell ref="P1363:P1364"/>
    <mergeCell ref="Q1363:Q1364"/>
    <mergeCell ref="R1363:R1364"/>
    <mergeCell ref="D1365:D1366"/>
    <mergeCell ref="J1365:J1366"/>
    <mergeCell ref="K1365:K1366"/>
    <mergeCell ref="L1365:L1366"/>
    <mergeCell ref="M1365:M1366"/>
    <mergeCell ref="N1365:N1366"/>
    <mergeCell ref="B1310:B1312"/>
    <mergeCell ref="T1310:T1312"/>
    <mergeCell ref="B1317:F1317"/>
    <mergeCell ref="B1318:F1318"/>
    <mergeCell ref="B1319:F1319"/>
    <mergeCell ref="B1320:F1320"/>
    <mergeCell ref="B1321:F1321"/>
    <mergeCell ref="B1324:B1327"/>
    <mergeCell ref="C1324:D1327"/>
    <mergeCell ref="E1324:R1324"/>
    <mergeCell ref="S1324:S1325"/>
    <mergeCell ref="T1324:T1327"/>
    <mergeCell ref="E1325:I1325"/>
    <mergeCell ref="J1325:P1325"/>
    <mergeCell ref="Q1325:R1325"/>
    <mergeCell ref="E1326:F1326"/>
    <mergeCell ref="G1326:G1327"/>
    <mergeCell ref="H1326:H1327"/>
    <mergeCell ref="I1326:I1327"/>
    <mergeCell ref="J1326:J1327"/>
    <mergeCell ref="K1326:L1326"/>
    <mergeCell ref="M1326:M1327"/>
    <mergeCell ref="N1326:N1327"/>
    <mergeCell ref="O1326:O1327"/>
    <mergeCell ref="P1326:P1327"/>
    <mergeCell ref="Q1326:Q1327"/>
    <mergeCell ref="R1326:R1327"/>
    <mergeCell ref="S1326:S1327"/>
    <mergeCell ref="D1310:D1312"/>
    <mergeCell ref="J1310:J1312"/>
    <mergeCell ref="K1310:K1312"/>
    <mergeCell ref="L1310:L1312"/>
    <mergeCell ref="M1310:M1312"/>
    <mergeCell ref="N1310:N1312"/>
    <mergeCell ref="O1310:O1312"/>
    <mergeCell ref="P1310:P1312"/>
    <mergeCell ref="Q1310:Q1312"/>
    <mergeCell ref="R1310:R1312"/>
    <mergeCell ref="S1310:S1312"/>
    <mergeCell ref="D1299:D1300"/>
    <mergeCell ref="J1299:J1300"/>
    <mergeCell ref="K1299:K1300"/>
    <mergeCell ref="L1299:L1300"/>
    <mergeCell ref="M1299:M1300"/>
    <mergeCell ref="N1299:N1300"/>
    <mergeCell ref="O1299:O1300"/>
    <mergeCell ref="P1299:P1300"/>
    <mergeCell ref="Q1299:Q1300"/>
    <mergeCell ref="R1299:R1300"/>
    <mergeCell ref="S1299:S1300"/>
    <mergeCell ref="M1294:M1295"/>
    <mergeCell ref="B1307:B1308"/>
    <mergeCell ref="D1307:D1308"/>
    <mergeCell ref="J1307:J1308"/>
    <mergeCell ref="K1307:K1308"/>
    <mergeCell ref="L1307:L1308"/>
    <mergeCell ref="M1307:M1308"/>
    <mergeCell ref="N1307:N1308"/>
    <mergeCell ref="O1307:O1308"/>
    <mergeCell ref="P1307:P1308"/>
    <mergeCell ref="Q1307:Q1308"/>
    <mergeCell ref="R1307:R1308"/>
    <mergeCell ref="S1307:S1308"/>
    <mergeCell ref="T1307:T1308"/>
    <mergeCell ref="N1294:N1295"/>
    <mergeCell ref="O1294:O1295"/>
    <mergeCell ref="P1294:P1295"/>
    <mergeCell ref="Q1294:Q1295"/>
    <mergeCell ref="R1294:R1295"/>
    <mergeCell ref="S1294:S1295"/>
    <mergeCell ref="D1296:D1297"/>
    <mergeCell ref="J1296:J1297"/>
    <mergeCell ref="K1296:K1297"/>
    <mergeCell ref="L1296:L1297"/>
    <mergeCell ref="M1296:M1297"/>
    <mergeCell ref="N1296:N1297"/>
    <mergeCell ref="O1296:O1297"/>
    <mergeCell ref="P1296:P1297"/>
    <mergeCell ref="Q1296:Q1297"/>
    <mergeCell ref="R1296:R1297"/>
    <mergeCell ref="S1296:S1297"/>
    <mergeCell ref="T1296:T1297"/>
    <mergeCell ref="K1221:K1224"/>
    <mergeCell ref="B1285:B1286"/>
    <mergeCell ref="B1288:B1289"/>
    <mergeCell ref="B1294:B1295"/>
    <mergeCell ref="B1296:B1297"/>
    <mergeCell ref="B1299:B1300"/>
    <mergeCell ref="D1285:D1286"/>
    <mergeCell ref="J1285:J1286"/>
    <mergeCell ref="K1285:K1286"/>
    <mergeCell ref="L1285:L1286"/>
    <mergeCell ref="M1285:M1286"/>
    <mergeCell ref="N1285:N1286"/>
    <mergeCell ref="O1285:O1286"/>
    <mergeCell ref="P1285:P1286"/>
    <mergeCell ref="Q1285:Q1286"/>
    <mergeCell ref="R1285:R1286"/>
    <mergeCell ref="S1285:S1286"/>
    <mergeCell ref="D1288:D1289"/>
    <mergeCell ref="J1288:J1289"/>
    <mergeCell ref="K1288:K1289"/>
    <mergeCell ref="L1288:L1289"/>
    <mergeCell ref="M1288:M1289"/>
    <mergeCell ref="N1288:N1289"/>
    <mergeCell ref="O1288:O1289"/>
    <mergeCell ref="P1288:P1289"/>
    <mergeCell ref="Q1288:Q1289"/>
    <mergeCell ref="R1288:R1289"/>
    <mergeCell ref="S1288:S1289"/>
    <mergeCell ref="D1294:D1295"/>
    <mergeCell ref="J1294:J1295"/>
    <mergeCell ref="K1294:K1295"/>
    <mergeCell ref="L1294:L1295"/>
    <mergeCell ref="S1221:S1224"/>
    <mergeCell ref="S1241:S1242"/>
    <mergeCell ref="D1243:D1244"/>
    <mergeCell ref="Q1241:Q1242"/>
    <mergeCell ref="R1241:R1242"/>
    <mergeCell ref="S1243:S1244"/>
    <mergeCell ref="S1246:S1247"/>
    <mergeCell ref="S1248:S1249"/>
    <mergeCell ref="S1254:S1255"/>
    <mergeCell ref="T1254:T1255"/>
    <mergeCell ref="T1241:T1242"/>
    <mergeCell ref="T1243:T1244"/>
    <mergeCell ref="T1246:T1247"/>
    <mergeCell ref="T1248:T1249"/>
    <mergeCell ref="T1221:T1224"/>
    <mergeCell ref="B1268:B1269"/>
    <mergeCell ref="C1268:C1269"/>
    <mergeCell ref="D1268:D1269"/>
    <mergeCell ref="E1268:E1269"/>
    <mergeCell ref="F1268:F1269"/>
    <mergeCell ref="G1268:G1269"/>
    <mergeCell ref="I1268:I1269"/>
    <mergeCell ref="J1268:J1269"/>
    <mergeCell ref="K1268:K1269"/>
    <mergeCell ref="L1268:L1269"/>
    <mergeCell ref="M1268:M1269"/>
    <mergeCell ref="N1268:N1269"/>
    <mergeCell ref="O1268:O1269"/>
    <mergeCell ref="P1268:P1269"/>
    <mergeCell ref="Q1268:Q1269"/>
    <mergeCell ref="R1268:R1269"/>
    <mergeCell ref="J1243:J1244"/>
    <mergeCell ref="B1246:B1247"/>
    <mergeCell ref="C1246:C1247"/>
    <mergeCell ref="D1246:D1247"/>
    <mergeCell ref="B1248:B1249"/>
    <mergeCell ref="C1248:C1249"/>
    <mergeCell ref="D1248:D1249"/>
    <mergeCell ref="N1243:N1244"/>
    <mergeCell ref="O1243:O1244"/>
    <mergeCell ref="P1243:P1244"/>
    <mergeCell ref="Q1243:Q1244"/>
    <mergeCell ref="R1243:R1244"/>
    <mergeCell ref="R1246:R1247"/>
    <mergeCell ref="R1248:R1249"/>
    <mergeCell ref="J1254:J1255"/>
    <mergeCell ref="K1254:K1255"/>
    <mergeCell ref="L1254:L1255"/>
    <mergeCell ref="M1254:M1255"/>
    <mergeCell ref="N1254:N1255"/>
    <mergeCell ref="O1254:O1255"/>
    <mergeCell ref="P1254:P1255"/>
    <mergeCell ref="Q1254:Q1255"/>
    <mergeCell ref="R1254:R1255"/>
    <mergeCell ref="B1254:B1255"/>
    <mergeCell ref="C1254:C1255"/>
    <mergeCell ref="D1254:D1255"/>
    <mergeCell ref="K1243:K1244"/>
    <mergeCell ref="L1243:L1244"/>
    <mergeCell ref="M1243:M1244"/>
    <mergeCell ref="S1216:S1217"/>
    <mergeCell ref="T1216:T1219"/>
    <mergeCell ref="E1217:I1217"/>
    <mergeCell ref="J1217:P1217"/>
    <mergeCell ref="Q1217:R1217"/>
    <mergeCell ref="E1218:F1218"/>
    <mergeCell ref="G1218:G1219"/>
    <mergeCell ref="H1218:H1219"/>
    <mergeCell ref="I1218:I1219"/>
    <mergeCell ref="J1218:J1219"/>
    <mergeCell ref="K1218:L1218"/>
    <mergeCell ref="M1218:M1219"/>
    <mergeCell ref="N1218:N1219"/>
    <mergeCell ref="O1218:O1219"/>
    <mergeCell ref="P1218:P1219"/>
    <mergeCell ref="Q1218:Q1219"/>
    <mergeCell ref="R1218:R1219"/>
    <mergeCell ref="S1218:S1219"/>
    <mergeCell ref="C1220:D1220"/>
    <mergeCell ref="B1221:B1224"/>
    <mergeCell ref="C1221:C1224"/>
    <mergeCell ref="D1221:D1224"/>
    <mergeCell ref="B1241:B1242"/>
    <mergeCell ref="C1241:C1242"/>
    <mergeCell ref="D1241:D1242"/>
    <mergeCell ref="B1243:B1244"/>
    <mergeCell ref="C1243:C1244"/>
    <mergeCell ref="B1209:F1209"/>
    <mergeCell ref="B1210:F1210"/>
    <mergeCell ref="B1211:F1211"/>
    <mergeCell ref="B1212:F1212"/>
    <mergeCell ref="B1213:F1213"/>
    <mergeCell ref="B1216:B1219"/>
    <mergeCell ref="C1216:D1219"/>
    <mergeCell ref="E1216:R1216"/>
    <mergeCell ref="L1221:L1224"/>
    <mergeCell ref="M1221:M1224"/>
    <mergeCell ref="N1221:N1224"/>
    <mergeCell ref="O1221:O1224"/>
    <mergeCell ref="P1221:P1224"/>
    <mergeCell ref="Q1221:Q1224"/>
    <mergeCell ref="R1221:R1224"/>
    <mergeCell ref="J1241:J1242"/>
    <mergeCell ref="K1241:K1242"/>
    <mergeCell ref="L1241:L1242"/>
    <mergeCell ref="M1241:M1242"/>
    <mergeCell ref="N1241:N1242"/>
    <mergeCell ref="O1241:O1242"/>
    <mergeCell ref="P1241:P1242"/>
    <mergeCell ref="J1221:J1224"/>
    <mergeCell ref="C1169:D1169"/>
    <mergeCell ref="B1171:B1173"/>
    <mergeCell ref="C1171:C1173"/>
    <mergeCell ref="D1171:D1173"/>
    <mergeCell ref="B1174:B1175"/>
    <mergeCell ref="C1174:C1175"/>
    <mergeCell ref="D1174:D1175"/>
    <mergeCell ref="J1171:J1173"/>
    <mergeCell ref="K1171:K1173"/>
    <mergeCell ref="L1171:L1173"/>
    <mergeCell ref="M1171:M1173"/>
    <mergeCell ref="N1171:N1173"/>
    <mergeCell ref="O1171:O1173"/>
    <mergeCell ref="P1171:P1173"/>
    <mergeCell ref="Q1171:Q1173"/>
    <mergeCell ref="J1174:J1175"/>
    <mergeCell ref="K1174:K1175"/>
    <mergeCell ref="L1174:L1175"/>
    <mergeCell ref="M1174:M1175"/>
    <mergeCell ref="N1174:N1175"/>
    <mergeCell ref="O1174:O1175"/>
    <mergeCell ref="P1174:P1175"/>
    <mergeCell ref="Q1174:Q1175"/>
    <mergeCell ref="S1124:S1125"/>
    <mergeCell ref="S1119:S1123"/>
    <mergeCell ref="J1119:J1123"/>
    <mergeCell ref="K1119:K1123"/>
    <mergeCell ref="L1119:L1123"/>
    <mergeCell ref="M1119:M1123"/>
    <mergeCell ref="N1119:N1123"/>
    <mergeCell ref="O1119:O1123"/>
    <mergeCell ref="P1119:P1123"/>
    <mergeCell ref="Q1119:Q1123"/>
    <mergeCell ref="S1174:S1175"/>
    <mergeCell ref="T1174:T1175"/>
    <mergeCell ref="O1167:O1168"/>
    <mergeCell ref="P1167:P1168"/>
    <mergeCell ref="Q1167:Q1168"/>
    <mergeCell ref="R1167:R1168"/>
    <mergeCell ref="S1167:S1168"/>
    <mergeCell ref="J1124:J1125"/>
    <mergeCell ref="K1124:K1125"/>
    <mergeCell ref="L1124:L1125"/>
    <mergeCell ref="M1124:M1125"/>
    <mergeCell ref="N1124:N1125"/>
    <mergeCell ref="O1124:O1125"/>
    <mergeCell ref="P1124:P1125"/>
    <mergeCell ref="Q1124:Q1125"/>
    <mergeCell ref="R1124:R1125"/>
    <mergeCell ref="B1158:F1158"/>
    <mergeCell ref="B1159:F1159"/>
    <mergeCell ref="B1160:F1160"/>
    <mergeCell ref="B1161:F1161"/>
    <mergeCell ref="B1162:F1162"/>
    <mergeCell ref="B1165:B1168"/>
    <mergeCell ref="C1165:D1168"/>
    <mergeCell ref="E1165:R1165"/>
    <mergeCell ref="S1165:S1166"/>
    <mergeCell ref="T1165:T1168"/>
    <mergeCell ref="E1166:I1166"/>
    <mergeCell ref="J1166:P1166"/>
    <mergeCell ref="Q1166:R1166"/>
    <mergeCell ref="E1167:F1167"/>
    <mergeCell ref="G1167:G1168"/>
    <mergeCell ref="H1167:H1168"/>
    <mergeCell ref="I1167:I1168"/>
    <mergeCell ref="J1167:J1168"/>
    <mergeCell ref="K1167:L1167"/>
    <mergeCell ref="M1167:M1168"/>
    <mergeCell ref="N1167:N1168"/>
    <mergeCell ref="B1119:B1123"/>
    <mergeCell ref="C1119:C1123"/>
    <mergeCell ref="D1119:D1123"/>
    <mergeCell ref="B1124:B1125"/>
    <mergeCell ref="C1124:C1125"/>
    <mergeCell ref="D1124:D1125"/>
    <mergeCell ref="C1106:D1106"/>
    <mergeCell ref="B1095:F1095"/>
    <mergeCell ref="B1096:F1096"/>
    <mergeCell ref="B1097:F1097"/>
    <mergeCell ref="B1098:F1098"/>
    <mergeCell ref="B1099:F1099"/>
    <mergeCell ref="B1102:B1105"/>
    <mergeCell ref="C1102:D1105"/>
    <mergeCell ref="E1102:R1102"/>
    <mergeCell ref="S1102:S1103"/>
    <mergeCell ref="T1102:T1105"/>
    <mergeCell ref="E1103:I1103"/>
    <mergeCell ref="J1103:P1103"/>
    <mergeCell ref="Q1103:R1103"/>
    <mergeCell ref="E1104:F1104"/>
    <mergeCell ref="G1104:G1105"/>
    <mergeCell ref="H1104:H1105"/>
    <mergeCell ref="I1104:I1105"/>
    <mergeCell ref="J1104:J1105"/>
    <mergeCell ref="K1104:L1104"/>
    <mergeCell ref="M1104:M1105"/>
    <mergeCell ref="N1104:N1105"/>
    <mergeCell ref="O1104:O1105"/>
    <mergeCell ref="P1104:P1105"/>
    <mergeCell ref="Q1104:Q1105"/>
    <mergeCell ref="R1104:R1105"/>
    <mergeCell ref="S1104:S1105"/>
    <mergeCell ref="C1050:D1050"/>
    <mergeCell ref="D975:D976"/>
    <mergeCell ref="B975:B976"/>
    <mergeCell ref="B981:B982"/>
    <mergeCell ref="D981:D982"/>
    <mergeCell ref="S975:S976"/>
    <mergeCell ref="S981:S982"/>
    <mergeCell ref="T1046:T1049"/>
    <mergeCell ref="E1047:I1047"/>
    <mergeCell ref="J1047:P1047"/>
    <mergeCell ref="Q1047:R1047"/>
    <mergeCell ref="E1048:F1048"/>
    <mergeCell ref="G1048:G1049"/>
    <mergeCell ref="H1048:H1049"/>
    <mergeCell ref="I1048:I1049"/>
    <mergeCell ref="J1048:J1049"/>
    <mergeCell ref="K1048:L1048"/>
    <mergeCell ref="M1048:M1049"/>
    <mergeCell ref="N1048:N1049"/>
    <mergeCell ref="O1048:O1049"/>
    <mergeCell ref="P1048:P1049"/>
    <mergeCell ref="Q1048:Q1049"/>
    <mergeCell ref="R1048:R1049"/>
    <mergeCell ref="S1048:S1049"/>
    <mergeCell ref="B1039:F1039"/>
    <mergeCell ref="B1040:F1040"/>
    <mergeCell ref="B1041:F1041"/>
    <mergeCell ref="B1042:F1042"/>
    <mergeCell ref="B1043:F1043"/>
    <mergeCell ref="B1046:B1049"/>
    <mergeCell ref="C1046:D1049"/>
    <mergeCell ref="E1046:R1046"/>
    <mergeCell ref="S1046:S1047"/>
    <mergeCell ref="C996:D996"/>
    <mergeCell ref="B1002:B1003"/>
    <mergeCell ref="C1002:C1003"/>
    <mergeCell ref="D1002:D1003"/>
    <mergeCell ref="B1009:B1010"/>
    <mergeCell ref="C1009:C1010"/>
    <mergeCell ref="D1009:D1010"/>
    <mergeCell ref="S1002:S1003"/>
    <mergeCell ref="S1009:S1010"/>
    <mergeCell ref="T1009:T1010"/>
    <mergeCell ref="T992:T995"/>
    <mergeCell ref="E993:I993"/>
    <mergeCell ref="J993:P993"/>
    <mergeCell ref="Q993:R993"/>
    <mergeCell ref="E994:F994"/>
    <mergeCell ref="G994:G995"/>
    <mergeCell ref="H994:H995"/>
    <mergeCell ref="I994:I995"/>
    <mergeCell ref="J994:J995"/>
    <mergeCell ref="K994:L994"/>
    <mergeCell ref="M994:M995"/>
    <mergeCell ref="N994:N995"/>
    <mergeCell ref="O994:O995"/>
    <mergeCell ref="P994:P995"/>
    <mergeCell ref="Q994:Q995"/>
    <mergeCell ref="R994:R995"/>
    <mergeCell ref="S994:S995"/>
    <mergeCell ref="B985:F985"/>
    <mergeCell ref="B986:F986"/>
    <mergeCell ref="B987:F987"/>
    <mergeCell ref="B988:F988"/>
    <mergeCell ref="B989:F989"/>
    <mergeCell ref="B992:B995"/>
    <mergeCell ref="C992:D995"/>
    <mergeCell ref="E992:R992"/>
    <mergeCell ref="S992:S993"/>
    <mergeCell ref="C954:D954"/>
    <mergeCell ref="R935:R936"/>
    <mergeCell ref="T935:T936"/>
    <mergeCell ref="T915:T916"/>
    <mergeCell ref="B950:B953"/>
    <mergeCell ref="C950:D953"/>
    <mergeCell ref="E950:R950"/>
    <mergeCell ref="S950:S951"/>
    <mergeCell ref="T950:T953"/>
    <mergeCell ref="E951:I951"/>
    <mergeCell ref="J951:P951"/>
    <mergeCell ref="Q951:R951"/>
    <mergeCell ref="E952:F952"/>
    <mergeCell ref="G952:G953"/>
    <mergeCell ref="H952:H953"/>
    <mergeCell ref="I952:I953"/>
    <mergeCell ref="J952:J953"/>
    <mergeCell ref="K952:L952"/>
    <mergeCell ref="M952:M953"/>
    <mergeCell ref="N952:N953"/>
    <mergeCell ref="O952:O953"/>
    <mergeCell ref="P952:P953"/>
    <mergeCell ref="Q952:Q953"/>
    <mergeCell ref="R952:R953"/>
    <mergeCell ref="S952:S953"/>
    <mergeCell ref="S901:S902"/>
    <mergeCell ref="T901:T904"/>
    <mergeCell ref="E902:I902"/>
    <mergeCell ref="J902:P902"/>
    <mergeCell ref="Q902:R902"/>
    <mergeCell ref="E903:F903"/>
    <mergeCell ref="G903:G904"/>
    <mergeCell ref="H903:H904"/>
    <mergeCell ref="I903:I904"/>
    <mergeCell ref="J903:J904"/>
    <mergeCell ref="K903:L903"/>
    <mergeCell ref="M903:M904"/>
    <mergeCell ref="N903:N904"/>
    <mergeCell ref="O903:O904"/>
    <mergeCell ref="P903:P904"/>
    <mergeCell ref="Q903:Q904"/>
    <mergeCell ref="R903:R904"/>
    <mergeCell ref="S903:S904"/>
    <mergeCell ref="P935:P936"/>
    <mergeCell ref="Q935:Q936"/>
    <mergeCell ref="S935:S936"/>
    <mergeCell ref="B943:F943"/>
    <mergeCell ref="B944:F944"/>
    <mergeCell ref="B945:F945"/>
    <mergeCell ref="B946:F946"/>
    <mergeCell ref="B947:F947"/>
    <mergeCell ref="B935:B936"/>
    <mergeCell ref="C935:C936"/>
    <mergeCell ref="D935:D936"/>
    <mergeCell ref="J935:J936"/>
    <mergeCell ref="K935:K936"/>
    <mergeCell ref="L935:L936"/>
    <mergeCell ref="M935:M936"/>
    <mergeCell ref="N935:N936"/>
    <mergeCell ref="O935:O936"/>
    <mergeCell ref="K915:K916"/>
    <mergeCell ref="L915:L916"/>
    <mergeCell ref="M915:M916"/>
    <mergeCell ref="N915:N916"/>
    <mergeCell ref="O915:O916"/>
    <mergeCell ref="P915:P916"/>
    <mergeCell ref="Q915:Q916"/>
    <mergeCell ref="S915:S916"/>
    <mergeCell ref="R915:R916"/>
    <mergeCell ref="B894:F894"/>
    <mergeCell ref="B895:F895"/>
    <mergeCell ref="B896:F896"/>
    <mergeCell ref="B897:F897"/>
    <mergeCell ref="B898:F898"/>
    <mergeCell ref="B915:B916"/>
    <mergeCell ref="C915:C916"/>
    <mergeCell ref="D915:D916"/>
    <mergeCell ref="J915:J916"/>
    <mergeCell ref="B901:B904"/>
    <mergeCell ref="C901:D904"/>
    <mergeCell ref="E901:R901"/>
    <mergeCell ref="C905:D905"/>
    <mergeCell ref="C841:D841"/>
    <mergeCell ref="N839:N840"/>
    <mergeCell ref="O839:O840"/>
    <mergeCell ref="P839:P840"/>
    <mergeCell ref="Q839:Q840"/>
    <mergeCell ref="R839:R840"/>
    <mergeCell ref="S839:S840"/>
    <mergeCell ref="S837:S838"/>
    <mergeCell ref="T837:T840"/>
    <mergeCell ref="E838:I838"/>
    <mergeCell ref="J838:P838"/>
    <mergeCell ref="Q838:R838"/>
    <mergeCell ref="E839:F839"/>
    <mergeCell ref="G839:G840"/>
    <mergeCell ref="H839:H840"/>
    <mergeCell ref="I839:I840"/>
    <mergeCell ref="J839:J840"/>
    <mergeCell ref="B831:F831"/>
    <mergeCell ref="B832:F832"/>
    <mergeCell ref="B833:F833"/>
    <mergeCell ref="B834:F834"/>
    <mergeCell ref="B837:B840"/>
    <mergeCell ref="C837:D840"/>
    <mergeCell ref="E837:R837"/>
    <mergeCell ref="K839:L839"/>
    <mergeCell ref="M839:M840"/>
    <mergeCell ref="T818:T819"/>
    <mergeCell ref="T820:T822"/>
    <mergeCell ref="N820:N822"/>
    <mergeCell ref="O820:O822"/>
    <mergeCell ref="P820:P822"/>
    <mergeCell ref="Q820:Q822"/>
    <mergeCell ref="R820:R822"/>
    <mergeCell ref="S820:S822"/>
    <mergeCell ref="B830:F830"/>
    <mergeCell ref="D820:D822"/>
    <mergeCell ref="J820:J822"/>
    <mergeCell ref="K820:K822"/>
    <mergeCell ref="L820:L822"/>
    <mergeCell ref="M820:M822"/>
    <mergeCell ref="P792:P793"/>
    <mergeCell ref="Q792:Q793"/>
    <mergeCell ref="B818:B819"/>
    <mergeCell ref="B820:B822"/>
    <mergeCell ref="C818:C819"/>
    <mergeCell ref="C820:C822"/>
    <mergeCell ref="B792:B793"/>
    <mergeCell ref="C792:C793"/>
    <mergeCell ref="D792:D793"/>
    <mergeCell ref="S792:S793"/>
    <mergeCell ref="D818:D819"/>
    <mergeCell ref="R818:R819"/>
    <mergeCell ref="S818:S819"/>
    <mergeCell ref="J792:J793"/>
    <mergeCell ref="K792:K793"/>
    <mergeCell ref="L792:L793"/>
    <mergeCell ref="M792:M793"/>
    <mergeCell ref="N792:N793"/>
    <mergeCell ref="O792:O793"/>
    <mergeCell ref="R792:R793"/>
    <mergeCell ref="C768:D768"/>
    <mergeCell ref="B775:B776"/>
    <mergeCell ref="C775:C776"/>
    <mergeCell ref="D775:D776"/>
    <mergeCell ref="J775:J776"/>
    <mergeCell ref="K775:K776"/>
    <mergeCell ref="R775:R776"/>
    <mergeCell ref="S775:S776"/>
    <mergeCell ref="B777:B778"/>
    <mergeCell ref="C777:C778"/>
    <mergeCell ref="D777:D778"/>
    <mergeCell ref="P775:P776"/>
    <mergeCell ref="Q775:Q776"/>
    <mergeCell ref="R777:R778"/>
    <mergeCell ref="S777:S778"/>
    <mergeCell ref="L775:L776"/>
    <mergeCell ref="M775:M776"/>
    <mergeCell ref="N775:N776"/>
    <mergeCell ref="O775:O776"/>
    <mergeCell ref="P777:P778"/>
    <mergeCell ref="Q777:Q778"/>
    <mergeCell ref="J777:J778"/>
    <mergeCell ref="K777:K778"/>
    <mergeCell ref="L777:L778"/>
    <mergeCell ref="M777:M778"/>
    <mergeCell ref="N777:N778"/>
    <mergeCell ref="O777:O778"/>
    <mergeCell ref="S764:S765"/>
    <mergeCell ref="T764:T767"/>
    <mergeCell ref="E765:I765"/>
    <mergeCell ref="J765:P765"/>
    <mergeCell ref="Q765:R765"/>
    <mergeCell ref="E766:F766"/>
    <mergeCell ref="G766:G767"/>
    <mergeCell ref="H766:H767"/>
    <mergeCell ref="I766:I767"/>
    <mergeCell ref="J766:J767"/>
    <mergeCell ref="P766:P767"/>
    <mergeCell ref="Q766:Q767"/>
    <mergeCell ref="R766:R767"/>
    <mergeCell ref="S766:S767"/>
    <mergeCell ref="B759:F759"/>
    <mergeCell ref="B760:F760"/>
    <mergeCell ref="B761:F761"/>
    <mergeCell ref="B764:B767"/>
    <mergeCell ref="C764:D767"/>
    <mergeCell ref="E764:R764"/>
    <mergeCell ref="K766:L766"/>
    <mergeCell ref="M766:M767"/>
    <mergeCell ref="N766:N767"/>
    <mergeCell ref="O766:O767"/>
    <mergeCell ref="O705:O706"/>
    <mergeCell ref="P705:P706"/>
    <mergeCell ref="Q705:Q706"/>
    <mergeCell ref="R705:R706"/>
    <mergeCell ref="B757:F757"/>
    <mergeCell ref="B758:F758"/>
    <mergeCell ref="I705:I706"/>
    <mergeCell ref="J705:J706"/>
    <mergeCell ref="K705:K706"/>
    <mergeCell ref="L705:L706"/>
    <mergeCell ref="M705:M706"/>
    <mergeCell ref="N705:N706"/>
    <mergeCell ref="B705:B706"/>
    <mergeCell ref="C705:C706"/>
    <mergeCell ref="D705:D706"/>
    <mergeCell ref="E705:E706"/>
    <mergeCell ref="F705:F706"/>
    <mergeCell ref="G705:G706"/>
    <mergeCell ref="S702:S703"/>
    <mergeCell ref="C704:D704"/>
    <mergeCell ref="S700:S701"/>
    <mergeCell ref="T700:T703"/>
    <mergeCell ref="E701:I701"/>
    <mergeCell ref="J701:P701"/>
    <mergeCell ref="Q701:R701"/>
    <mergeCell ref="E702:F702"/>
    <mergeCell ref="G702:G703"/>
    <mergeCell ref="H702:H703"/>
    <mergeCell ref="I702:I703"/>
    <mergeCell ref="J702:J703"/>
    <mergeCell ref="B694:F694"/>
    <mergeCell ref="B695:F695"/>
    <mergeCell ref="B696:F696"/>
    <mergeCell ref="B697:F697"/>
    <mergeCell ref="B700:B703"/>
    <mergeCell ref="C700:D703"/>
    <mergeCell ref="E700:R700"/>
    <mergeCell ref="K702:L702"/>
    <mergeCell ref="M702:M703"/>
    <mergeCell ref="N702:N703"/>
    <mergeCell ref="O702:O703"/>
    <mergeCell ref="P702:P703"/>
    <mergeCell ref="Q702:Q703"/>
    <mergeCell ref="R702:R703"/>
    <mergeCell ref="Q685:Q686"/>
    <mergeCell ref="R685:R686"/>
    <mergeCell ref="S685:S686"/>
    <mergeCell ref="B685:B686"/>
    <mergeCell ref="T685:T686"/>
    <mergeCell ref="B693:F693"/>
    <mergeCell ref="T670:T671"/>
    <mergeCell ref="T680:T681"/>
    <mergeCell ref="D685:D686"/>
    <mergeCell ref="J685:J686"/>
    <mergeCell ref="K685:K686"/>
    <mergeCell ref="L685:L686"/>
    <mergeCell ref="M685:M686"/>
    <mergeCell ref="N685:N686"/>
    <mergeCell ref="O685:O686"/>
    <mergeCell ref="P685:P686"/>
    <mergeCell ref="P680:P681"/>
    <mergeCell ref="Q680:Q681"/>
    <mergeCell ref="R680:R681"/>
    <mergeCell ref="S680:S681"/>
    <mergeCell ref="B670:B671"/>
    <mergeCell ref="B680:B681"/>
    <mergeCell ref="Q670:Q671"/>
    <mergeCell ref="R670:R671"/>
    <mergeCell ref="S670:S671"/>
    <mergeCell ref="D680:D681"/>
    <mergeCell ref="J680:J681"/>
    <mergeCell ref="K680:K681"/>
    <mergeCell ref="L680:L681"/>
    <mergeCell ref="M680:M681"/>
    <mergeCell ref="N680:N681"/>
    <mergeCell ref="O680:O681"/>
    <mergeCell ref="D670:D671"/>
    <mergeCell ref="J670:J671"/>
    <mergeCell ref="K670:K671"/>
    <mergeCell ref="L670:L671"/>
    <mergeCell ref="M670:M671"/>
    <mergeCell ref="N670:N671"/>
    <mergeCell ref="O670:O671"/>
    <mergeCell ref="P670:P671"/>
    <mergeCell ref="O609:O610"/>
    <mergeCell ref="P609:P610"/>
    <mergeCell ref="Q609:Q610"/>
    <mergeCell ref="R609:R610"/>
    <mergeCell ref="S609:S610"/>
    <mergeCell ref="J609:J610"/>
    <mergeCell ref="S605:S606"/>
    <mergeCell ref="K609:K610"/>
    <mergeCell ref="L609:L610"/>
    <mergeCell ref="M609:M610"/>
    <mergeCell ref="N609:N610"/>
    <mergeCell ref="O607:O608"/>
    <mergeCell ref="P607:P608"/>
    <mergeCell ref="Q607:Q608"/>
    <mergeCell ref="R607:R608"/>
    <mergeCell ref="S607:S608"/>
    <mergeCell ref="S601:S604"/>
    <mergeCell ref="O596:O597"/>
    <mergeCell ref="P596:P597"/>
    <mergeCell ref="Q596:Q597"/>
    <mergeCell ref="R596:R597"/>
    <mergeCell ref="S596:S597"/>
    <mergeCell ref="S580:S581"/>
    <mergeCell ref="T573:T576"/>
    <mergeCell ref="S569:S570"/>
    <mergeCell ref="P587:P588"/>
    <mergeCell ref="Q587:Q588"/>
    <mergeCell ref="R587:R588"/>
    <mergeCell ref="O605:O606"/>
    <mergeCell ref="P605:P606"/>
    <mergeCell ref="Q605:Q606"/>
    <mergeCell ref="R605:R606"/>
    <mergeCell ref="O601:O604"/>
    <mergeCell ref="P601:P604"/>
    <mergeCell ref="Q601:Q604"/>
    <mergeCell ref="R601:R604"/>
    <mergeCell ref="T580:T581"/>
    <mergeCell ref="L596:L597"/>
    <mergeCell ref="M596:M597"/>
    <mergeCell ref="N596:N597"/>
    <mergeCell ref="J607:J608"/>
    <mergeCell ref="K607:K608"/>
    <mergeCell ref="L607:L608"/>
    <mergeCell ref="M607:M608"/>
    <mergeCell ref="N607:N608"/>
    <mergeCell ref="J605:J606"/>
    <mergeCell ref="K605:K606"/>
    <mergeCell ref="L605:L606"/>
    <mergeCell ref="M605:M606"/>
    <mergeCell ref="N605:N606"/>
    <mergeCell ref="J601:J604"/>
    <mergeCell ref="K601:K604"/>
    <mergeCell ref="L601:L604"/>
    <mergeCell ref="M601:M604"/>
    <mergeCell ref="N601:N604"/>
    <mergeCell ref="B609:B610"/>
    <mergeCell ref="C609:C610"/>
    <mergeCell ref="D609:D610"/>
    <mergeCell ref="I587:I588"/>
    <mergeCell ref="J587:J588"/>
    <mergeCell ref="K587:K588"/>
    <mergeCell ref="H587:H588"/>
    <mergeCell ref="B605:B606"/>
    <mergeCell ref="C605:C606"/>
    <mergeCell ref="D605:D606"/>
    <mergeCell ref="B607:B608"/>
    <mergeCell ref="C607:C608"/>
    <mergeCell ref="D607:D608"/>
    <mergeCell ref="B601:B604"/>
    <mergeCell ref="C601:C604"/>
    <mergeCell ref="D601:D604"/>
    <mergeCell ref="B596:B597"/>
    <mergeCell ref="C596:C597"/>
    <mergeCell ref="D596:D597"/>
    <mergeCell ref="B587:B588"/>
    <mergeCell ref="C587:C588"/>
    <mergeCell ref="D587:D588"/>
    <mergeCell ref="E587:E588"/>
    <mergeCell ref="F587:F588"/>
    <mergeCell ref="G587:G588"/>
    <mergeCell ref="J596:J597"/>
    <mergeCell ref="K596:K597"/>
    <mergeCell ref="L587:L588"/>
    <mergeCell ref="M587:M588"/>
    <mergeCell ref="S573:S576"/>
    <mergeCell ref="J580:J581"/>
    <mergeCell ref="K580:K581"/>
    <mergeCell ref="L580:L581"/>
    <mergeCell ref="M580:M581"/>
    <mergeCell ref="N580:N581"/>
    <mergeCell ref="O580:O581"/>
    <mergeCell ref="P580:P581"/>
    <mergeCell ref="Q580:Q581"/>
    <mergeCell ref="R580:R581"/>
    <mergeCell ref="J573:J576"/>
    <mergeCell ref="K573:K576"/>
    <mergeCell ref="L573:L576"/>
    <mergeCell ref="M573:M576"/>
    <mergeCell ref="N573:N576"/>
    <mergeCell ref="O573:O576"/>
    <mergeCell ref="P573:P576"/>
    <mergeCell ref="Q573:Q576"/>
    <mergeCell ref="R573:R576"/>
    <mergeCell ref="N587:N588"/>
    <mergeCell ref="O587:O588"/>
    <mergeCell ref="M569:M570"/>
    <mergeCell ref="N569:N570"/>
    <mergeCell ref="O569:O570"/>
    <mergeCell ref="P569:P570"/>
    <mergeCell ref="Q569:Q570"/>
    <mergeCell ref="R569:R570"/>
    <mergeCell ref="B580:B581"/>
    <mergeCell ref="C580:C581"/>
    <mergeCell ref="D580:D581"/>
    <mergeCell ref="J569:J570"/>
    <mergeCell ref="K569:K570"/>
    <mergeCell ref="L569:L570"/>
    <mergeCell ref="B569:B570"/>
    <mergeCell ref="C569:C570"/>
    <mergeCell ref="D569:D570"/>
    <mergeCell ref="B573:B576"/>
    <mergeCell ref="C573:C576"/>
    <mergeCell ref="D573:D576"/>
    <mergeCell ref="S561:S562"/>
    <mergeCell ref="C563:D563"/>
    <mergeCell ref="S559:S560"/>
    <mergeCell ref="T559:T562"/>
    <mergeCell ref="E560:I560"/>
    <mergeCell ref="J560:P560"/>
    <mergeCell ref="Q560:R560"/>
    <mergeCell ref="E561:F561"/>
    <mergeCell ref="G561:G562"/>
    <mergeCell ref="H561:H562"/>
    <mergeCell ref="I561:I562"/>
    <mergeCell ref="J561:J562"/>
    <mergeCell ref="B553:F553"/>
    <mergeCell ref="B554:F554"/>
    <mergeCell ref="B555:F555"/>
    <mergeCell ref="B556:F556"/>
    <mergeCell ref="B559:B562"/>
    <mergeCell ref="C559:D562"/>
    <mergeCell ref="E559:R559"/>
    <mergeCell ref="K561:L561"/>
    <mergeCell ref="M561:M562"/>
    <mergeCell ref="N561:N562"/>
    <mergeCell ref="O561:O562"/>
    <mergeCell ref="P561:P562"/>
    <mergeCell ref="Q561:Q562"/>
    <mergeCell ref="R561:R562"/>
    <mergeCell ref="C516:D516"/>
    <mergeCell ref="D548:D549"/>
    <mergeCell ref="S548:S549"/>
    <mergeCell ref="B548:B549"/>
    <mergeCell ref="T548:T549"/>
    <mergeCell ref="B552:F552"/>
    <mergeCell ref="N514:N515"/>
    <mergeCell ref="O514:O515"/>
    <mergeCell ref="P514:P515"/>
    <mergeCell ref="Q514:Q515"/>
    <mergeCell ref="R514:R515"/>
    <mergeCell ref="S514:S515"/>
    <mergeCell ref="S512:S513"/>
    <mergeCell ref="T512:T515"/>
    <mergeCell ref="E513:I513"/>
    <mergeCell ref="J513:P513"/>
    <mergeCell ref="Q513:R513"/>
    <mergeCell ref="E514:F514"/>
    <mergeCell ref="G514:G515"/>
    <mergeCell ref="H514:H515"/>
    <mergeCell ref="I514:I515"/>
    <mergeCell ref="J514:J515"/>
    <mergeCell ref="B505:F505"/>
    <mergeCell ref="B506:F506"/>
    <mergeCell ref="B507:F507"/>
    <mergeCell ref="B508:F508"/>
    <mergeCell ref="B509:F509"/>
    <mergeCell ref="B512:B515"/>
    <mergeCell ref="C512:D515"/>
    <mergeCell ref="E512:R512"/>
    <mergeCell ref="K514:L514"/>
    <mergeCell ref="M514:M515"/>
    <mergeCell ref="C466:D466"/>
    <mergeCell ref="T449:T450"/>
    <mergeCell ref="D499:D500"/>
    <mergeCell ref="R499:R500"/>
    <mergeCell ref="S499:S500"/>
    <mergeCell ref="B499:B500"/>
    <mergeCell ref="T499:T500"/>
    <mergeCell ref="N464:N465"/>
    <mergeCell ref="O464:O465"/>
    <mergeCell ref="P464:P465"/>
    <mergeCell ref="Q464:Q465"/>
    <mergeCell ref="R464:R465"/>
    <mergeCell ref="S464:S465"/>
    <mergeCell ref="G464:G465"/>
    <mergeCell ref="H464:H465"/>
    <mergeCell ref="I464:I465"/>
    <mergeCell ref="J464:J465"/>
    <mergeCell ref="K464:L464"/>
    <mergeCell ref="M464:M465"/>
    <mergeCell ref="B459:F459"/>
    <mergeCell ref="B462:B465"/>
    <mergeCell ref="C462:D465"/>
    <mergeCell ref="E462:R462"/>
    <mergeCell ref="S462:S463"/>
    <mergeCell ref="T462:T465"/>
    <mergeCell ref="E463:I463"/>
    <mergeCell ref="J463:P463"/>
    <mergeCell ref="Q463:R463"/>
    <mergeCell ref="E464:F464"/>
    <mergeCell ref="B441:B442"/>
    <mergeCell ref="B449:B450"/>
    <mergeCell ref="B455:F455"/>
    <mergeCell ref="B456:F456"/>
    <mergeCell ref="B457:F457"/>
    <mergeCell ref="B458:F458"/>
    <mergeCell ref="T429:T430"/>
    <mergeCell ref="R429:R430"/>
    <mergeCell ref="H429:H430"/>
    <mergeCell ref="D441:D442"/>
    <mergeCell ref="S441:S442"/>
    <mergeCell ref="D449:D450"/>
    <mergeCell ref="R449:R450"/>
    <mergeCell ref="S449:S450"/>
    <mergeCell ref="T441:T442"/>
    <mergeCell ref="M429:M430"/>
    <mergeCell ref="N429:N430"/>
    <mergeCell ref="O429:O430"/>
    <mergeCell ref="P429:P430"/>
    <mergeCell ref="Q429:Q430"/>
    <mergeCell ref="S429:S430"/>
    <mergeCell ref="B429:B430"/>
    <mergeCell ref="C429:C430"/>
    <mergeCell ref="D429:D430"/>
    <mergeCell ref="J429:J430"/>
    <mergeCell ref="K429:K430"/>
    <mergeCell ref="L429:L430"/>
    <mergeCell ref="Q420:Q421"/>
    <mergeCell ref="R420:R421"/>
    <mergeCell ref="S411:S412"/>
    <mergeCell ref="S420:S421"/>
    <mergeCell ref="B411:B412"/>
    <mergeCell ref="C411:C412"/>
    <mergeCell ref="D411:D412"/>
    <mergeCell ref="B420:B421"/>
    <mergeCell ref="C420:C421"/>
    <mergeCell ref="D420:D421"/>
    <mergeCell ref="T411:T412"/>
    <mergeCell ref="T420:T421"/>
    <mergeCell ref="P411:P412"/>
    <mergeCell ref="Q411:Q412"/>
    <mergeCell ref="R411:R412"/>
    <mergeCell ref="J420:J421"/>
    <mergeCell ref="K420:K421"/>
    <mergeCell ref="L420:L421"/>
    <mergeCell ref="M420:M421"/>
    <mergeCell ref="N420:N421"/>
    <mergeCell ref="O420:O421"/>
    <mergeCell ref="P420:P421"/>
    <mergeCell ref="J411:J412"/>
    <mergeCell ref="K411:K412"/>
    <mergeCell ref="L411:L412"/>
    <mergeCell ref="M411:M412"/>
    <mergeCell ref="N411:N412"/>
    <mergeCell ref="O411:O412"/>
    <mergeCell ref="S408:S409"/>
    <mergeCell ref="C410:D410"/>
    <mergeCell ref="S406:S407"/>
    <mergeCell ref="T406:T409"/>
    <mergeCell ref="E407:I407"/>
    <mergeCell ref="J407:P407"/>
    <mergeCell ref="Q407:R407"/>
    <mergeCell ref="E408:F408"/>
    <mergeCell ref="G408:G409"/>
    <mergeCell ref="H408:H409"/>
    <mergeCell ref="I408:I409"/>
    <mergeCell ref="J408:J409"/>
    <mergeCell ref="B400:F400"/>
    <mergeCell ref="B401:F401"/>
    <mergeCell ref="B402:F402"/>
    <mergeCell ref="B403:F403"/>
    <mergeCell ref="B406:B409"/>
    <mergeCell ref="C406:D409"/>
    <mergeCell ref="E406:R406"/>
    <mergeCell ref="K408:L408"/>
    <mergeCell ref="M408:M409"/>
    <mergeCell ref="N408:N409"/>
    <mergeCell ref="O408:O409"/>
    <mergeCell ref="P408:P409"/>
    <mergeCell ref="Q408:Q409"/>
    <mergeCell ref="R408:R409"/>
    <mergeCell ref="B399:F399"/>
    <mergeCell ref="S350:S351"/>
    <mergeCell ref="T350:T351"/>
    <mergeCell ref="S354:S356"/>
    <mergeCell ref="T354:T356"/>
    <mergeCell ref="S362:S363"/>
    <mergeCell ref="T362:T363"/>
    <mergeCell ref="S365:S366"/>
    <mergeCell ref="T365:T366"/>
    <mergeCell ref="B365:B366"/>
    <mergeCell ref="C365:C366"/>
    <mergeCell ref="D365:D366"/>
    <mergeCell ref="B362:B363"/>
    <mergeCell ref="C362:C363"/>
    <mergeCell ref="D362:D363"/>
    <mergeCell ref="B354:B356"/>
    <mergeCell ref="C354:C356"/>
    <mergeCell ref="D354:D356"/>
    <mergeCell ref="B350:B351"/>
    <mergeCell ref="C350:C351"/>
    <mergeCell ref="D350:D351"/>
    <mergeCell ref="B345:B348"/>
    <mergeCell ref="C345:D348"/>
    <mergeCell ref="E345:R345"/>
    <mergeCell ref="S345:S346"/>
    <mergeCell ref="B320:B321"/>
    <mergeCell ref="C320:C321"/>
    <mergeCell ref="D320:D321"/>
    <mergeCell ref="M347:M348"/>
    <mergeCell ref="N347:N348"/>
    <mergeCell ref="O347:O348"/>
    <mergeCell ref="S347:S348"/>
    <mergeCell ref="C303:D303"/>
    <mergeCell ref="T320:T321"/>
    <mergeCell ref="B380:B382"/>
    <mergeCell ref="C380:C382"/>
    <mergeCell ref="D380:D382"/>
    <mergeCell ref="S380:S382"/>
    <mergeCell ref="T380:T382"/>
    <mergeCell ref="T345:T348"/>
    <mergeCell ref="E346:I346"/>
    <mergeCell ref="J346:P346"/>
    <mergeCell ref="Q346:R346"/>
    <mergeCell ref="E347:F347"/>
    <mergeCell ref="C349:D349"/>
    <mergeCell ref="B341:F341"/>
    <mergeCell ref="B342:F342"/>
    <mergeCell ref="S320:S321"/>
    <mergeCell ref="P347:P348"/>
    <mergeCell ref="Q347:Q348"/>
    <mergeCell ref="R347:R348"/>
    <mergeCell ref="S304:S305"/>
    <mergeCell ref="T328:T329"/>
    <mergeCell ref="B338:F338"/>
    <mergeCell ref="B339:F339"/>
    <mergeCell ref="B340:F340"/>
    <mergeCell ref="S328:S329"/>
    <mergeCell ref="B328:B329"/>
    <mergeCell ref="C328:C329"/>
    <mergeCell ref="D328:D329"/>
    <mergeCell ref="B325:B326"/>
    <mergeCell ref="C325:C326"/>
    <mergeCell ref="D325:D326"/>
    <mergeCell ref="T304:T305"/>
    <mergeCell ref="B311:B312"/>
    <mergeCell ref="C311:C312"/>
    <mergeCell ref="D311:D312"/>
    <mergeCell ref="B304:B305"/>
    <mergeCell ref="C304:C305"/>
    <mergeCell ref="D304:D305"/>
    <mergeCell ref="T311:T312"/>
    <mergeCell ref="G347:G348"/>
    <mergeCell ref="H347:H348"/>
    <mergeCell ref="I347:I348"/>
    <mergeCell ref="J347:J348"/>
    <mergeCell ref="N301:N302"/>
    <mergeCell ref="O301:O302"/>
    <mergeCell ref="P301:P302"/>
    <mergeCell ref="Q301:Q302"/>
    <mergeCell ref="R301:R302"/>
    <mergeCell ref="S301:S302"/>
    <mergeCell ref="G301:G302"/>
    <mergeCell ref="H301:H302"/>
    <mergeCell ref="I301:I302"/>
    <mergeCell ref="J301:J302"/>
    <mergeCell ref="K301:L301"/>
    <mergeCell ref="M301:M302"/>
    <mergeCell ref="S311:S312"/>
    <mergeCell ref="K347:L347"/>
    <mergeCell ref="S325:S326"/>
    <mergeCell ref="B296:F296"/>
    <mergeCell ref="B299:B302"/>
    <mergeCell ref="C299:D302"/>
    <mergeCell ref="E299:R299"/>
    <mergeCell ref="S299:S300"/>
    <mergeCell ref="T299:T302"/>
    <mergeCell ref="E300:I300"/>
    <mergeCell ref="J300:P300"/>
    <mergeCell ref="Q300:R300"/>
    <mergeCell ref="E301:F301"/>
    <mergeCell ref="T286:T289"/>
    <mergeCell ref="R286:R289"/>
    <mergeCell ref="B292:F292"/>
    <mergeCell ref="B293:F293"/>
    <mergeCell ref="B294:F294"/>
    <mergeCell ref="B295:F295"/>
    <mergeCell ref="J286:J289"/>
    <mergeCell ref="K286:K289"/>
    <mergeCell ref="L286:L289"/>
    <mergeCell ref="M286:M289"/>
    <mergeCell ref="N286:N289"/>
    <mergeCell ref="O286:O289"/>
    <mergeCell ref="P286:P289"/>
    <mergeCell ref="Q286:Q289"/>
    <mergeCell ref="S286:S289"/>
    <mergeCell ref="D286:D289"/>
    <mergeCell ref="B286:B289"/>
    <mergeCell ref="C286:C289"/>
    <mergeCell ref="S261:S262"/>
    <mergeCell ref="T261:T262"/>
    <mergeCell ref="S264:S266"/>
    <mergeCell ref="T264:T266"/>
    <mergeCell ref="B268:B269"/>
    <mergeCell ref="C268:C269"/>
    <mergeCell ref="D268:D269"/>
    <mergeCell ref="B264:B266"/>
    <mergeCell ref="C264:C266"/>
    <mergeCell ref="D264:D266"/>
    <mergeCell ref="S268:S269"/>
    <mergeCell ref="B261:B262"/>
    <mergeCell ref="C261:C262"/>
    <mergeCell ref="D261:D262"/>
    <mergeCell ref="C251:D251"/>
    <mergeCell ref="N249:N250"/>
    <mergeCell ref="O249:O250"/>
    <mergeCell ref="P249:P250"/>
    <mergeCell ref="Q249:Q250"/>
    <mergeCell ref="R249:R250"/>
    <mergeCell ref="S249:S250"/>
    <mergeCell ref="S247:S248"/>
    <mergeCell ref="T247:T250"/>
    <mergeCell ref="E248:I248"/>
    <mergeCell ref="J248:P248"/>
    <mergeCell ref="Q248:R248"/>
    <mergeCell ref="E249:F249"/>
    <mergeCell ref="G249:G250"/>
    <mergeCell ref="H249:H250"/>
    <mergeCell ref="I249:I250"/>
    <mergeCell ref="J249:J250"/>
    <mergeCell ref="B240:F240"/>
    <mergeCell ref="B241:F241"/>
    <mergeCell ref="B242:F242"/>
    <mergeCell ref="B243:F243"/>
    <mergeCell ref="B244:F244"/>
    <mergeCell ref="B247:B250"/>
    <mergeCell ref="C247:D250"/>
    <mergeCell ref="E247:R247"/>
    <mergeCell ref="K249:L249"/>
    <mergeCell ref="M249:M250"/>
    <mergeCell ref="S230:S231"/>
    <mergeCell ref="T230:T231"/>
    <mergeCell ref="S227:S228"/>
    <mergeCell ref="T227:T228"/>
    <mergeCell ref="S236:S237"/>
    <mergeCell ref="T236:T237"/>
    <mergeCell ref="B236:B237"/>
    <mergeCell ref="C236:C237"/>
    <mergeCell ref="D236:D237"/>
    <mergeCell ref="B227:B228"/>
    <mergeCell ref="C227:C228"/>
    <mergeCell ref="D227:D228"/>
    <mergeCell ref="B230:B231"/>
    <mergeCell ref="C230:C231"/>
    <mergeCell ref="D230:D231"/>
    <mergeCell ref="S197:S198"/>
    <mergeCell ref="T197:T198"/>
    <mergeCell ref="B197:B198"/>
    <mergeCell ref="C197:C198"/>
    <mergeCell ref="D197:D198"/>
    <mergeCell ref="S177:S178"/>
    <mergeCell ref="B177:B178"/>
    <mergeCell ref="C177:C178"/>
    <mergeCell ref="D177:D178"/>
    <mergeCell ref="C171:D171"/>
    <mergeCell ref="B172:B173"/>
    <mergeCell ref="C172:C173"/>
    <mergeCell ref="D172:D173"/>
    <mergeCell ref="N169:N170"/>
    <mergeCell ref="O169:O170"/>
    <mergeCell ref="P169:P170"/>
    <mergeCell ref="Q169:Q170"/>
    <mergeCell ref="R169:R170"/>
    <mergeCell ref="S169:S170"/>
    <mergeCell ref="G169:G170"/>
    <mergeCell ref="H169:H170"/>
    <mergeCell ref="I169:I170"/>
    <mergeCell ref="J169:J170"/>
    <mergeCell ref="K169:L169"/>
    <mergeCell ref="M169:M170"/>
    <mergeCell ref="B164:F164"/>
    <mergeCell ref="B167:B170"/>
    <mergeCell ref="C167:D170"/>
    <mergeCell ref="E167:R167"/>
    <mergeCell ref="S167:S168"/>
    <mergeCell ref="T167:T170"/>
    <mergeCell ref="E168:I168"/>
    <mergeCell ref="J168:P168"/>
    <mergeCell ref="Q168:R168"/>
    <mergeCell ref="E169:F169"/>
    <mergeCell ref="T103:T104"/>
    <mergeCell ref="B160:F160"/>
    <mergeCell ref="B161:F161"/>
    <mergeCell ref="B162:F162"/>
    <mergeCell ref="B163:F163"/>
    <mergeCell ref="S124:S125"/>
    <mergeCell ref="T124:T125"/>
    <mergeCell ref="T127:T128"/>
    <mergeCell ref="R127:R128"/>
    <mergeCell ref="H127:H128"/>
    <mergeCell ref="S137:S138"/>
    <mergeCell ref="T137:T138"/>
    <mergeCell ref="S127:S128"/>
    <mergeCell ref="J127:J128"/>
    <mergeCell ref="K127:K128"/>
    <mergeCell ref="L127:L128"/>
    <mergeCell ref="M127:M128"/>
    <mergeCell ref="N127:N128"/>
    <mergeCell ref="O127:O128"/>
    <mergeCell ref="P127:P128"/>
    <mergeCell ref="Q127:Q128"/>
    <mergeCell ref="I127:I128"/>
    <mergeCell ref="B137:B138"/>
    <mergeCell ref="C137:C138"/>
    <mergeCell ref="D137:D138"/>
    <mergeCell ref="B127:B128"/>
    <mergeCell ref="C127:C128"/>
    <mergeCell ref="D127:D128"/>
    <mergeCell ref="E127:E128"/>
    <mergeCell ref="F127:F128"/>
    <mergeCell ref="G127:G128"/>
    <mergeCell ref="B124:B125"/>
    <mergeCell ref="C124:C125"/>
    <mergeCell ref="D124:D125"/>
    <mergeCell ref="T109:T110"/>
    <mergeCell ref="H103:H104"/>
    <mergeCell ref="R103:R104"/>
    <mergeCell ref="S121:S122"/>
    <mergeCell ref="S119:S120"/>
    <mergeCell ref="T119:T120"/>
    <mergeCell ref="T121:T122"/>
    <mergeCell ref="S103:S104"/>
    <mergeCell ref="S109:S110"/>
    <mergeCell ref="P103:P104"/>
    <mergeCell ref="Q103:Q104"/>
    <mergeCell ref="J103:J104"/>
    <mergeCell ref="K103:K104"/>
    <mergeCell ref="L103:L104"/>
    <mergeCell ref="M103:M104"/>
    <mergeCell ref="N103:N104"/>
    <mergeCell ref="O103:O104"/>
    <mergeCell ref="I103:I104"/>
    <mergeCell ref="B119:B120"/>
    <mergeCell ref="C119:C120"/>
    <mergeCell ref="D119:D120"/>
    <mergeCell ref="B121:B122"/>
    <mergeCell ref="C121:C122"/>
    <mergeCell ref="D121:D122"/>
    <mergeCell ref="B109:B110"/>
    <mergeCell ref="C109:C110"/>
    <mergeCell ref="D109:D110"/>
    <mergeCell ref="B105:B106"/>
    <mergeCell ref="C105:C106"/>
    <mergeCell ref="D105:D106"/>
    <mergeCell ref="B103:B104"/>
    <mergeCell ref="C103:C104"/>
    <mergeCell ref="D103:D104"/>
    <mergeCell ref="E103:E104"/>
    <mergeCell ref="F103:F104"/>
    <mergeCell ref="G103:G104"/>
    <mergeCell ref="O97:O98"/>
    <mergeCell ref="P97:P98"/>
    <mergeCell ref="Q97:Q98"/>
    <mergeCell ref="S97:S98"/>
    <mergeCell ref="C99:D99"/>
    <mergeCell ref="S95:S96"/>
    <mergeCell ref="T95:T98"/>
    <mergeCell ref="E96:I96"/>
    <mergeCell ref="J96:P96"/>
    <mergeCell ref="Q96:R96"/>
    <mergeCell ref="E97:F97"/>
    <mergeCell ref="G97:G98"/>
    <mergeCell ref="H97:H98"/>
    <mergeCell ref="I97:I98"/>
    <mergeCell ref="J97:J98"/>
    <mergeCell ref="B89:F89"/>
    <mergeCell ref="B90:F90"/>
    <mergeCell ref="B91:F91"/>
    <mergeCell ref="B92:F92"/>
    <mergeCell ref="B95:B98"/>
    <mergeCell ref="C95:D98"/>
    <mergeCell ref="E95:R95"/>
    <mergeCell ref="K97:L97"/>
    <mergeCell ref="M97:M98"/>
    <mergeCell ref="N97:N98"/>
    <mergeCell ref="R97:R98"/>
    <mergeCell ref="M54:M56"/>
    <mergeCell ref="N54:N56"/>
    <mergeCell ref="B47:B48"/>
    <mergeCell ref="B84:B85"/>
    <mergeCell ref="C84:C85"/>
    <mergeCell ref="D84:D85"/>
    <mergeCell ref="S84:S85"/>
    <mergeCell ref="T84:T85"/>
    <mergeCell ref="B88:F88"/>
    <mergeCell ref="C69:D69"/>
    <mergeCell ref="O67:O68"/>
    <mergeCell ref="P67:P68"/>
    <mergeCell ref="Q67:Q68"/>
    <mergeCell ref="R67:R68"/>
    <mergeCell ref="S67:S68"/>
    <mergeCell ref="J66:P66"/>
    <mergeCell ref="Q66:R66"/>
    <mergeCell ref="E67:F67"/>
    <mergeCell ref="G67:G68"/>
    <mergeCell ref="H67:H68"/>
    <mergeCell ref="I67:I68"/>
    <mergeCell ref="J67:J68"/>
    <mergeCell ref="K67:L67"/>
    <mergeCell ref="M67:M68"/>
    <mergeCell ref="N67:N68"/>
    <mergeCell ref="E66:I66"/>
    <mergeCell ref="B32:B33"/>
    <mergeCell ref="C32:C33"/>
    <mergeCell ref="D32:D33"/>
    <mergeCell ref="S3:S4"/>
    <mergeCell ref="S5:S6"/>
    <mergeCell ref="G5:G6"/>
    <mergeCell ref="B60:F60"/>
    <mergeCell ref="B61:F61"/>
    <mergeCell ref="B62:F62"/>
    <mergeCell ref="R54:R56"/>
    <mergeCell ref="T47:T48"/>
    <mergeCell ref="B65:B68"/>
    <mergeCell ref="C65:D68"/>
    <mergeCell ref="E65:R65"/>
    <mergeCell ref="S65:S66"/>
    <mergeCell ref="T65:T68"/>
    <mergeCell ref="B58:F58"/>
    <mergeCell ref="B59:F59"/>
    <mergeCell ref="P54:P56"/>
    <mergeCell ref="Q54:Q56"/>
    <mergeCell ref="T54:T56"/>
    <mergeCell ref="R47:R48"/>
    <mergeCell ref="S47:S48"/>
    <mergeCell ref="S54:S56"/>
    <mergeCell ref="M47:M48"/>
    <mergeCell ref="N47:N48"/>
    <mergeCell ref="O47:O48"/>
    <mergeCell ref="P47:P48"/>
    <mergeCell ref="Q47:Q48"/>
    <mergeCell ref="J54:J56"/>
    <mergeCell ref="K54:K56"/>
    <mergeCell ref="L54:L56"/>
    <mergeCell ref="A19:A20"/>
    <mergeCell ref="B19:B20"/>
    <mergeCell ref="C19:C20"/>
    <mergeCell ref="D19:D20"/>
    <mergeCell ref="A15:A16"/>
    <mergeCell ref="B15:B16"/>
    <mergeCell ref="C15:C16"/>
    <mergeCell ref="D15:D16"/>
    <mergeCell ref="A11:A12"/>
    <mergeCell ref="B11:B12"/>
    <mergeCell ref="C11:C12"/>
    <mergeCell ref="D11:D12"/>
    <mergeCell ref="P5:P6"/>
    <mergeCell ref="C7:D7"/>
    <mergeCell ref="I5:I6"/>
    <mergeCell ref="J5:J6"/>
    <mergeCell ref="K5:L5"/>
    <mergeCell ref="M5:M6"/>
    <mergeCell ref="N5:N6"/>
    <mergeCell ref="O5:O6"/>
    <mergeCell ref="A3:A6"/>
    <mergeCell ref="B3:B6"/>
    <mergeCell ref="C3:D6"/>
    <mergeCell ref="E3:R3"/>
    <mergeCell ref="E4:I4"/>
    <mergeCell ref="J4:P4"/>
    <mergeCell ref="E5:F5"/>
    <mergeCell ref="U137:U138"/>
    <mergeCell ref="T3:T6"/>
    <mergeCell ref="T177:T178"/>
    <mergeCell ref="T268:T269"/>
    <mergeCell ref="T325:T326"/>
    <mergeCell ref="T569:T570"/>
    <mergeCell ref="T587:T588"/>
    <mergeCell ref="T596:T597"/>
    <mergeCell ref="T601:T604"/>
    <mergeCell ref="T605:T606"/>
    <mergeCell ref="T609:T610"/>
    <mergeCell ref="U700:U703"/>
    <mergeCell ref="B1:R1"/>
    <mergeCell ref="Q4:R4"/>
    <mergeCell ref="Q5:Q6"/>
    <mergeCell ref="R5:R6"/>
    <mergeCell ref="H5:H6"/>
    <mergeCell ref="D47:D48"/>
    <mergeCell ref="D54:D56"/>
    <mergeCell ref="J47:J48"/>
    <mergeCell ref="K47:K48"/>
    <mergeCell ref="L47:L48"/>
    <mergeCell ref="O54:O56"/>
    <mergeCell ref="B42:B43"/>
    <mergeCell ref="C42:C43"/>
    <mergeCell ref="D42:D43"/>
    <mergeCell ref="C47:C48"/>
    <mergeCell ref="B39:B40"/>
    <mergeCell ref="C39:C40"/>
    <mergeCell ref="D39:D40"/>
    <mergeCell ref="C54:C56"/>
    <mergeCell ref="B53:B56"/>
    <mergeCell ref="U818:U819"/>
    <mergeCell ref="T607:T608"/>
    <mergeCell ref="U820:U822"/>
    <mergeCell ref="T775:T776"/>
    <mergeCell ref="U775:U776"/>
    <mergeCell ref="T777:T778"/>
    <mergeCell ref="U777:U778"/>
    <mergeCell ref="T792:T793"/>
    <mergeCell ref="U792:U793"/>
    <mergeCell ref="U915:U916"/>
    <mergeCell ref="U935:U936"/>
    <mergeCell ref="U975:U976"/>
    <mergeCell ref="U981:U982"/>
    <mergeCell ref="T1002:T1003"/>
    <mergeCell ref="T1119:T1123"/>
    <mergeCell ref="U1002:U1003"/>
    <mergeCell ref="U3:U6"/>
    <mergeCell ref="T19:T20"/>
    <mergeCell ref="T11:T12"/>
    <mergeCell ref="U11:U12"/>
    <mergeCell ref="U19:U20"/>
    <mergeCell ref="U47:U48"/>
    <mergeCell ref="U54:U56"/>
    <mergeCell ref="U65:U68"/>
    <mergeCell ref="U84:U85"/>
    <mergeCell ref="U95:U98"/>
    <mergeCell ref="U103:U104"/>
    <mergeCell ref="U109:U110"/>
    <mergeCell ref="U119:U120"/>
    <mergeCell ref="U121:U122"/>
    <mergeCell ref="U124:U125"/>
    <mergeCell ref="U127:U128"/>
    <mergeCell ref="U167:U170"/>
    <mergeCell ref="U247:U250"/>
    <mergeCell ref="U299:U302"/>
    <mergeCell ref="U345:U348"/>
    <mergeCell ref="U406:U409"/>
    <mergeCell ref="U462:U465"/>
    <mergeCell ref="U512:U515"/>
    <mergeCell ref="U559:U562"/>
    <mergeCell ref="U177:U178"/>
    <mergeCell ref="U197:U198"/>
    <mergeCell ref="U227:U228"/>
    <mergeCell ref="U230:U231"/>
    <mergeCell ref="U236:U237"/>
    <mergeCell ref="U261:U262"/>
    <mergeCell ref="U264:U266"/>
    <mergeCell ref="U268:U269"/>
    <mergeCell ref="U286:U289"/>
    <mergeCell ref="U304:U305"/>
    <mergeCell ref="U311:U312"/>
    <mergeCell ref="U320:U321"/>
    <mergeCell ref="U325:U326"/>
    <mergeCell ref="U328:U329"/>
    <mergeCell ref="U350:U351"/>
    <mergeCell ref="U354:U356"/>
    <mergeCell ref="U362:U363"/>
    <mergeCell ref="U365:U366"/>
    <mergeCell ref="U380:U382"/>
    <mergeCell ref="U411:U412"/>
    <mergeCell ref="U420:U421"/>
    <mergeCell ref="U429:U430"/>
    <mergeCell ref="U441:U442"/>
    <mergeCell ref="U449:U450"/>
    <mergeCell ref="U499:U500"/>
    <mergeCell ref="U548:U549"/>
    <mergeCell ref="U569:U570"/>
    <mergeCell ref="U573:U576"/>
    <mergeCell ref="U764:U767"/>
    <mergeCell ref="U837:U840"/>
    <mergeCell ref="U901:U904"/>
    <mergeCell ref="U950:U953"/>
    <mergeCell ref="T1124:T1125"/>
    <mergeCell ref="U1124:U1125"/>
    <mergeCell ref="T975:T976"/>
    <mergeCell ref="T981:T982"/>
    <mergeCell ref="U992:U995"/>
    <mergeCell ref="U1046:U1049"/>
    <mergeCell ref="U1102:U1105"/>
    <mergeCell ref="U1360:U1361"/>
    <mergeCell ref="U1363:U1364"/>
    <mergeCell ref="U1165:U1168"/>
    <mergeCell ref="U587:U588"/>
    <mergeCell ref="U596:U597"/>
    <mergeCell ref="U601:U604"/>
    <mergeCell ref="U605:U606"/>
    <mergeCell ref="U607:U608"/>
    <mergeCell ref="U609:U610"/>
    <mergeCell ref="U670:U671"/>
    <mergeCell ref="U680:U681"/>
    <mergeCell ref="U685:U686"/>
    <mergeCell ref="U1009:U1010"/>
    <mergeCell ref="U1119:U1123"/>
    <mergeCell ref="U580:U581"/>
    <mergeCell ref="T705:T706"/>
    <mergeCell ref="U705:U706"/>
    <mergeCell ref="U1365:U1366"/>
    <mergeCell ref="U1370:U1371"/>
    <mergeCell ref="U1373:U1375"/>
    <mergeCell ref="U1174:U1175"/>
    <mergeCell ref="T1171:T1173"/>
    <mergeCell ref="U1171:U1173"/>
    <mergeCell ref="U1221:U1224"/>
    <mergeCell ref="U1241:U1242"/>
    <mergeCell ref="U1243:U1244"/>
    <mergeCell ref="U1246:U1247"/>
    <mergeCell ref="U1248:U1249"/>
    <mergeCell ref="U1254:U1255"/>
    <mergeCell ref="U1285:U1286"/>
    <mergeCell ref="U1288:U1289"/>
    <mergeCell ref="U1294:U1295"/>
    <mergeCell ref="U1296:U1297"/>
    <mergeCell ref="U1299:U1300"/>
    <mergeCell ref="U1307:U1308"/>
    <mergeCell ref="U1310:U1312"/>
    <mergeCell ref="T1268:T1269"/>
    <mergeCell ref="U1268:U1269"/>
    <mergeCell ref="U1216:U1219"/>
    <mergeCell ref="U1324:U1327"/>
    <mergeCell ref="T1285:T1286"/>
    <mergeCell ref="T1288:T1289"/>
    <mergeCell ref="T1294:T1295"/>
    <mergeCell ref="T1299:T1300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BCAE-F7FD-447C-8350-3AC99789A6DC}">
  <sheetPr>
    <pageSetUpPr fitToPage="1"/>
  </sheetPr>
  <dimension ref="B1:V688"/>
  <sheetViews>
    <sheetView topLeftCell="A668" workbookViewId="0">
      <selection activeCell="F684" activeCellId="2" sqref="F541 F615 F684"/>
    </sheetView>
  </sheetViews>
  <sheetFormatPr defaultRowHeight="15"/>
  <cols>
    <col min="1" max="1" width="4" customWidth="1"/>
    <col min="2" max="2" width="18.85546875" customWidth="1"/>
    <col min="3" max="3" width="25.28515625" customWidth="1"/>
    <col min="9" max="9" width="16.140625" customWidth="1"/>
    <col min="11" max="11" width="11.28515625" customWidth="1"/>
    <col min="17" max="17" width="14" customWidth="1"/>
    <col min="18" max="18" width="18" customWidth="1"/>
    <col min="19" max="19" width="17.7109375" style="71" customWidth="1"/>
  </cols>
  <sheetData>
    <row r="1" spans="2:20">
      <c r="B1" s="874" t="s">
        <v>2930</v>
      </c>
      <c r="C1" s="874"/>
      <c r="D1" s="874"/>
      <c r="E1" s="874"/>
      <c r="F1" s="874"/>
      <c r="G1" s="874"/>
      <c r="H1" s="874"/>
      <c r="I1" s="874"/>
      <c r="J1" s="874"/>
      <c r="K1" s="874"/>
      <c r="L1" s="874"/>
      <c r="M1" s="874"/>
      <c r="N1" s="874"/>
      <c r="O1" s="874"/>
      <c r="P1" s="874"/>
      <c r="Q1" s="874"/>
      <c r="R1" s="874"/>
    </row>
    <row r="2" spans="2:20">
      <c r="B2" s="693" t="s">
        <v>0</v>
      </c>
      <c r="C2" s="693" t="s">
        <v>1</v>
      </c>
      <c r="D2" s="747" t="s">
        <v>2</v>
      </c>
      <c r="E2" s="747"/>
      <c r="F2" s="747"/>
      <c r="G2" s="747"/>
      <c r="H2" s="747"/>
      <c r="I2" s="747"/>
      <c r="J2" s="747"/>
      <c r="K2" s="747"/>
      <c r="L2" s="747"/>
      <c r="M2" s="747"/>
      <c r="N2" s="747"/>
      <c r="O2" s="747"/>
      <c r="P2" s="747"/>
      <c r="Q2" s="747"/>
      <c r="R2" s="693" t="s">
        <v>3</v>
      </c>
      <c r="S2" s="693" t="s">
        <v>124</v>
      </c>
      <c r="T2" s="693" t="s">
        <v>3562</v>
      </c>
    </row>
    <row r="3" spans="2:20">
      <c r="B3" s="693"/>
      <c r="C3" s="693"/>
      <c r="D3" s="693" t="s">
        <v>4</v>
      </c>
      <c r="E3" s="693"/>
      <c r="F3" s="693"/>
      <c r="G3" s="693"/>
      <c r="H3" s="693"/>
      <c r="I3" s="693" t="s">
        <v>5</v>
      </c>
      <c r="J3" s="693"/>
      <c r="K3" s="693"/>
      <c r="L3" s="693"/>
      <c r="M3" s="693"/>
      <c r="N3" s="693"/>
      <c r="O3" s="693"/>
      <c r="P3" s="693" t="s">
        <v>55</v>
      </c>
      <c r="Q3" s="703"/>
      <c r="R3" s="703"/>
      <c r="S3" s="694"/>
      <c r="T3" s="694"/>
    </row>
    <row r="4" spans="2:20">
      <c r="B4" s="693"/>
      <c r="C4" s="693"/>
      <c r="D4" s="693" t="s">
        <v>6</v>
      </c>
      <c r="E4" s="693"/>
      <c r="F4" s="693" t="s">
        <v>7</v>
      </c>
      <c r="G4" s="693" t="s">
        <v>12</v>
      </c>
      <c r="H4" s="693" t="s">
        <v>8</v>
      </c>
      <c r="I4" s="693" t="s">
        <v>9</v>
      </c>
      <c r="J4" s="693" t="s">
        <v>10</v>
      </c>
      <c r="K4" s="693"/>
      <c r="L4" s="693" t="s">
        <v>11</v>
      </c>
      <c r="M4" s="693" t="s">
        <v>12</v>
      </c>
      <c r="N4" s="693" t="s">
        <v>13</v>
      </c>
      <c r="O4" s="755" t="s">
        <v>14</v>
      </c>
      <c r="P4" s="693" t="s">
        <v>56</v>
      </c>
      <c r="Q4" s="693" t="s">
        <v>11</v>
      </c>
      <c r="R4" s="693" t="s">
        <v>57</v>
      </c>
      <c r="S4" s="694"/>
      <c r="T4" s="694"/>
    </row>
    <row r="5" spans="2:20" ht="58.5" customHeight="1">
      <c r="B5" s="693"/>
      <c r="C5" s="693"/>
      <c r="D5" s="3" t="s">
        <v>15</v>
      </c>
      <c r="E5" s="3" t="s">
        <v>16</v>
      </c>
      <c r="F5" s="693"/>
      <c r="G5" s="693"/>
      <c r="H5" s="693"/>
      <c r="I5" s="693"/>
      <c r="J5" s="3" t="s">
        <v>17</v>
      </c>
      <c r="K5" s="3" t="s">
        <v>18</v>
      </c>
      <c r="L5" s="693"/>
      <c r="M5" s="693"/>
      <c r="N5" s="693"/>
      <c r="O5" s="755"/>
      <c r="P5" s="703"/>
      <c r="Q5" s="703"/>
      <c r="R5" s="693"/>
      <c r="S5" s="694"/>
      <c r="T5" s="694"/>
    </row>
    <row r="6" spans="2:20"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</row>
    <row r="7" spans="2:20">
      <c r="B7" s="7" t="s">
        <v>2931</v>
      </c>
      <c r="C7" s="231" t="s">
        <v>2932</v>
      </c>
      <c r="D7" s="232">
        <v>0</v>
      </c>
      <c r="E7" s="232">
        <v>1.44</v>
      </c>
      <c r="F7" s="232">
        <v>1.44</v>
      </c>
      <c r="G7" s="233">
        <v>5760</v>
      </c>
      <c r="H7" s="234" t="s">
        <v>2933</v>
      </c>
      <c r="I7" s="234"/>
      <c r="J7" s="234"/>
      <c r="K7" s="234"/>
      <c r="L7" s="234"/>
      <c r="M7" s="234"/>
      <c r="N7" s="234"/>
      <c r="O7" s="234"/>
      <c r="P7" s="235">
        <v>0</v>
      </c>
      <c r="Q7" s="233"/>
      <c r="R7" s="233">
        <v>56010017007</v>
      </c>
      <c r="S7" s="694" t="s">
        <v>3561</v>
      </c>
      <c r="T7" s="694">
        <v>2027</v>
      </c>
    </row>
    <row r="8" spans="2:20">
      <c r="B8" s="236"/>
      <c r="C8" s="237" t="s">
        <v>2934</v>
      </c>
      <c r="D8" s="238">
        <v>0</v>
      </c>
      <c r="E8" s="238">
        <v>0.11</v>
      </c>
      <c r="F8" s="238">
        <v>0.11</v>
      </c>
      <c r="G8" s="239">
        <v>385</v>
      </c>
      <c r="H8" s="240" t="s">
        <v>42</v>
      </c>
      <c r="I8" s="240"/>
      <c r="J8" s="240"/>
      <c r="K8" s="240"/>
      <c r="L8" s="240"/>
      <c r="M8" s="240"/>
      <c r="N8" s="240"/>
      <c r="O8" s="240"/>
      <c r="P8" s="241"/>
      <c r="Q8" s="239"/>
      <c r="R8" s="239">
        <v>56010017007</v>
      </c>
      <c r="S8" s="703"/>
      <c r="T8" s="703"/>
    </row>
    <row r="9" spans="2:20">
      <c r="B9" s="7" t="s">
        <v>2935</v>
      </c>
      <c r="C9" s="242" t="s">
        <v>2936</v>
      </c>
      <c r="D9" s="232">
        <v>0</v>
      </c>
      <c r="E9" s="232">
        <v>4.5999999999999999E-2</v>
      </c>
      <c r="F9" s="232">
        <v>4.5999999999999999E-2</v>
      </c>
      <c r="G9" s="233">
        <v>138</v>
      </c>
      <c r="H9" s="234" t="s">
        <v>2933</v>
      </c>
      <c r="I9" s="234"/>
      <c r="J9" s="234"/>
      <c r="K9" s="234"/>
      <c r="L9" s="234"/>
      <c r="M9" s="234"/>
      <c r="N9" s="234"/>
      <c r="O9" s="234"/>
      <c r="P9" s="235">
        <v>0</v>
      </c>
      <c r="Q9" s="233"/>
      <c r="R9" s="233">
        <v>56010017085</v>
      </c>
      <c r="S9" s="694" t="s">
        <v>3561</v>
      </c>
      <c r="T9" s="694">
        <v>2028</v>
      </c>
    </row>
    <row r="10" spans="2:20">
      <c r="B10" s="243"/>
      <c r="C10" s="231"/>
      <c r="D10" s="244">
        <v>4.5999999999999999E-2</v>
      </c>
      <c r="E10" s="244">
        <v>0.22399999999999998</v>
      </c>
      <c r="F10" s="245">
        <v>0.17799999999999999</v>
      </c>
      <c r="G10" s="246">
        <v>534</v>
      </c>
      <c r="H10" s="247" t="s">
        <v>2933</v>
      </c>
      <c r="I10" s="247"/>
      <c r="J10" s="247"/>
      <c r="K10" s="247"/>
      <c r="L10" s="247"/>
      <c r="M10" s="247"/>
      <c r="N10" s="247"/>
      <c r="O10" s="247"/>
      <c r="P10" s="248">
        <v>0</v>
      </c>
      <c r="Q10" s="246"/>
      <c r="R10" s="246">
        <v>56010017086</v>
      </c>
      <c r="S10" s="703"/>
      <c r="T10" s="703"/>
    </row>
    <row r="11" spans="2:20">
      <c r="B11" s="236"/>
      <c r="C11" s="249"/>
      <c r="D11" s="238">
        <v>0.22399999999999998</v>
      </c>
      <c r="E11" s="238">
        <v>0.24199999999999997</v>
      </c>
      <c r="F11" s="238">
        <v>1.7999999999999999E-2</v>
      </c>
      <c r="G11" s="239">
        <v>72</v>
      </c>
      <c r="H11" s="240" t="s">
        <v>32</v>
      </c>
      <c r="I11" s="240"/>
      <c r="J11" s="240"/>
      <c r="K11" s="240"/>
      <c r="L11" s="240"/>
      <c r="M11" s="240"/>
      <c r="N11" s="240"/>
      <c r="O11" s="240"/>
      <c r="P11" s="241">
        <v>0</v>
      </c>
      <c r="Q11" s="239"/>
      <c r="R11" s="239">
        <v>56010017086</v>
      </c>
      <c r="S11" s="703"/>
      <c r="T11" s="703"/>
    </row>
    <row r="12" spans="2:20">
      <c r="B12" s="7" t="s">
        <v>2937</v>
      </c>
      <c r="C12" s="231" t="s">
        <v>2938</v>
      </c>
      <c r="D12" s="250">
        <v>0</v>
      </c>
      <c r="E12" s="250">
        <v>5.2999999999999999E-2</v>
      </c>
      <c r="F12" s="245">
        <v>5.2999999999999999E-2</v>
      </c>
      <c r="G12" s="251">
        <v>186</v>
      </c>
      <c r="H12" s="252" t="s">
        <v>32</v>
      </c>
      <c r="I12" s="252"/>
      <c r="J12" s="252"/>
      <c r="K12" s="252"/>
      <c r="L12" s="252"/>
      <c r="M12" s="252"/>
      <c r="N12" s="252"/>
      <c r="O12" s="252"/>
      <c r="P12" s="248">
        <v>68</v>
      </c>
      <c r="Q12" s="246">
        <v>39</v>
      </c>
      <c r="R12" s="246">
        <v>56010017137</v>
      </c>
      <c r="S12" s="464" t="s">
        <v>3561</v>
      </c>
      <c r="T12" s="464">
        <v>2028</v>
      </c>
    </row>
    <row r="13" spans="2:20">
      <c r="B13" s="7" t="s">
        <v>2939</v>
      </c>
      <c r="C13" s="253" t="s">
        <v>2940</v>
      </c>
      <c r="D13" s="254">
        <v>0</v>
      </c>
      <c r="E13" s="254">
        <v>0.36499999999999999</v>
      </c>
      <c r="F13" s="254">
        <v>0.36499999999999999</v>
      </c>
      <c r="G13" s="255">
        <v>1589</v>
      </c>
      <c r="H13" s="256" t="s">
        <v>32</v>
      </c>
      <c r="I13" s="256"/>
      <c r="J13" s="256"/>
      <c r="K13" s="256"/>
      <c r="L13" s="256"/>
      <c r="M13" s="256"/>
      <c r="N13" s="256"/>
      <c r="O13" s="256"/>
      <c r="P13" s="257">
        <v>77</v>
      </c>
      <c r="Q13" s="255">
        <v>48</v>
      </c>
      <c r="R13" s="255">
        <v>56010017125</v>
      </c>
      <c r="S13" s="464" t="s">
        <v>3561</v>
      </c>
      <c r="T13" s="464">
        <v>2028</v>
      </c>
    </row>
    <row r="14" spans="2:20">
      <c r="B14" s="7" t="s">
        <v>2941</v>
      </c>
      <c r="C14" s="231" t="s">
        <v>2942</v>
      </c>
      <c r="D14" s="245">
        <v>0</v>
      </c>
      <c r="E14" s="245">
        <v>0.311</v>
      </c>
      <c r="F14" s="245">
        <v>0.311</v>
      </c>
      <c r="G14" s="246">
        <v>933</v>
      </c>
      <c r="H14" s="247" t="s">
        <v>2933</v>
      </c>
      <c r="I14" s="247"/>
      <c r="J14" s="247"/>
      <c r="K14" s="247"/>
      <c r="L14" s="247"/>
      <c r="M14" s="247"/>
      <c r="N14" s="247"/>
      <c r="O14" s="247"/>
      <c r="P14" s="248">
        <v>0</v>
      </c>
      <c r="Q14" s="246"/>
      <c r="R14" s="246">
        <v>56010017112</v>
      </c>
      <c r="S14" s="464" t="s">
        <v>3561</v>
      </c>
      <c r="T14" s="464">
        <v>2028</v>
      </c>
    </row>
    <row r="15" spans="2:20">
      <c r="B15" s="7" t="s">
        <v>2943</v>
      </c>
      <c r="C15" s="242" t="s">
        <v>2944</v>
      </c>
      <c r="D15" s="232">
        <v>0</v>
      </c>
      <c r="E15" s="232">
        <v>0.14299999999999999</v>
      </c>
      <c r="F15" s="232">
        <v>0.14299999999999999</v>
      </c>
      <c r="G15" s="233">
        <v>704</v>
      </c>
      <c r="H15" s="234" t="s">
        <v>32</v>
      </c>
      <c r="I15" s="234"/>
      <c r="J15" s="234"/>
      <c r="K15" s="234"/>
      <c r="L15" s="234"/>
      <c r="M15" s="234"/>
      <c r="N15" s="234"/>
      <c r="O15" s="234"/>
      <c r="P15" s="235">
        <v>327</v>
      </c>
      <c r="Q15" s="233">
        <v>250</v>
      </c>
      <c r="R15" s="233">
        <v>56010027082</v>
      </c>
      <c r="S15" s="694" t="s">
        <v>3561</v>
      </c>
      <c r="T15" s="694">
        <v>2028</v>
      </c>
    </row>
    <row r="16" spans="2:20">
      <c r="B16" s="258"/>
      <c r="C16" s="259"/>
      <c r="D16" s="244">
        <v>0.14299999999999999</v>
      </c>
      <c r="E16" s="244">
        <v>0.39500000000000002</v>
      </c>
      <c r="F16" s="244">
        <v>0.252</v>
      </c>
      <c r="G16" s="260">
        <v>1386</v>
      </c>
      <c r="H16" s="261" t="s">
        <v>32</v>
      </c>
      <c r="I16" s="261"/>
      <c r="J16" s="261"/>
      <c r="K16" s="261"/>
      <c r="L16" s="261"/>
      <c r="M16" s="261"/>
      <c r="N16" s="261"/>
      <c r="O16" s="261"/>
      <c r="P16" s="262">
        <v>724</v>
      </c>
      <c r="Q16" s="260">
        <v>393</v>
      </c>
      <c r="R16" s="260">
        <v>56010027081</v>
      </c>
      <c r="S16" s="703"/>
      <c r="T16" s="703"/>
    </row>
    <row r="17" spans="2:20">
      <c r="B17" s="236"/>
      <c r="C17" s="249"/>
      <c r="D17" s="263">
        <v>0.39500000000000002</v>
      </c>
      <c r="E17" s="238">
        <v>0.51</v>
      </c>
      <c r="F17" s="238">
        <v>0.115</v>
      </c>
      <c r="G17" s="239">
        <v>690</v>
      </c>
      <c r="H17" s="240" t="s">
        <v>32</v>
      </c>
      <c r="I17" s="240"/>
      <c r="J17" s="240"/>
      <c r="K17" s="240"/>
      <c r="L17" s="240"/>
      <c r="M17" s="240"/>
      <c r="N17" s="240"/>
      <c r="O17" s="240"/>
      <c r="P17" s="241">
        <v>0</v>
      </c>
      <c r="Q17" s="239"/>
      <c r="R17" s="239">
        <v>56010027080</v>
      </c>
      <c r="S17" s="703"/>
      <c r="T17" s="703"/>
    </row>
    <row r="18" spans="2:20">
      <c r="B18" s="7" t="s">
        <v>2945</v>
      </c>
      <c r="C18" s="242" t="s">
        <v>2946</v>
      </c>
      <c r="D18" s="232">
        <v>0</v>
      </c>
      <c r="E18" s="232">
        <v>1.49</v>
      </c>
      <c r="F18" s="232">
        <v>1.49</v>
      </c>
      <c r="G18" s="264">
        <v>10242</v>
      </c>
      <c r="H18" s="234" t="s">
        <v>32</v>
      </c>
      <c r="I18" s="234"/>
      <c r="J18" s="234"/>
      <c r="K18" s="234"/>
      <c r="L18" s="234"/>
      <c r="M18" s="234"/>
      <c r="N18" s="234"/>
      <c r="O18" s="265"/>
      <c r="P18" s="235">
        <v>3325</v>
      </c>
      <c r="Q18" s="233">
        <v>1451</v>
      </c>
      <c r="R18" s="233">
        <v>56010027001</v>
      </c>
      <c r="S18" s="694" t="s">
        <v>3561</v>
      </c>
      <c r="T18" s="694">
        <v>2027</v>
      </c>
    </row>
    <row r="19" spans="2:20">
      <c r="B19" s="258"/>
      <c r="C19" s="266" t="s">
        <v>2947</v>
      </c>
      <c r="D19" s="244">
        <v>0</v>
      </c>
      <c r="E19" s="244">
        <v>9.9000000000000005E-2</v>
      </c>
      <c r="F19" s="244">
        <v>9.9000000000000005E-2</v>
      </c>
      <c r="G19" s="260">
        <v>416</v>
      </c>
      <c r="H19" s="261" t="s">
        <v>2933</v>
      </c>
      <c r="I19" s="261"/>
      <c r="J19" s="261"/>
      <c r="K19" s="261"/>
      <c r="L19" s="261"/>
      <c r="M19" s="261"/>
      <c r="N19" s="261"/>
      <c r="O19" s="261"/>
      <c r="P19" s="262"/>
      <c r="Q19" s="260"/>
      <c r="R19" s="260">
        <v>56010027001</v>
      </c>
      <c r="S19" s="703"/>
      <c r="T19" s="703"/>
    </row>
    <row r="20" spans="2:20">
      <c r="B20" s="236"/>
      <c r="C20" s="237" t="s">
        <v>2948</v>
      </c>
      <c r="D20" s="238">
        <v>0</v>
      </c>
      <c r="E20" s="238">
        <v>0.373</v>
      </c>
      <c r="F20" s="238">
        <v>0.373</v>
      </c>
      <c r="G20" s="267">
        <v>1395</v>
      </c>
      <c r="H20" s="240" t="s">
        <v>32</v>
      </c>
      <c r="I20" s="240"/>
      <c r="J20" s="240"/>
      <c r="K20" s="240"/>
      <c r="L20" s="240"/>
      <c r="M20" s="240"/>
      <c r="N20" s="240"/>
      <c r="O20" s="268"/>
      <c r="P20" s="241">
        <v>50</v>
      </c>
      <c r="Q20" s="239">
        <v>20</v>
      </c>
      <c r="R20" s="239">
        <v>56010021180</v>
      </c>
      <c r="S20" s="703"/>
      <c r="T20" s="703"/>
    </row>
    <row r="21" spans="2:20">
      <c r="B21" s="7" t="s">
        <v>2949</v>
      </c>
      <c r="C21" s="253" t="s">
        <v>926</v>
      </c>
      <c r="D21" s="254">
        <v>0</v>
      </c>
      <c r="E21" s="254">
        <v>0.22500000000000001</v>
      </c>
      <c r="F21" s="254">
        <v>0.22500000000000001</v>
      </c>
      <c r="G21" s="255">
        <v>675</v>
      </c>
      <c r="H21" s="256" t="s">
        <v>2933</v>
      </c>
      <c r="I21" s="256"/>
      <c r="J21" s="256"/>
      <c r="K21" s="256"/>
      <c r="L21" s="256"/>
      <c r="M21" s="256"/>
      <c r="N21" s="256"/>
      <c r="O21" s="256"/>
      <c r="P21" s="257">
        <v>0</v>
      </c>
      <c r="Q21" s="255"/>
      <c r="R21" s="255">
        <v>56010017008</v>
      </c>
      <c r="S21" s="464" t="s">
        <v>3561</v>
      </c>
      <c r="T21" s="464">
        <v>2028</v>
      </c>
    </row>
    <row r="22" spans="2:20">
      <c r="B22" s="7" t="s">
        <v>2950</v>
      </c>
      <c r="C22" s="242" t="s">
        <v>2951</v>
      </c>
      <c r="D22" s="245">
        <v>0</v>
      </c>
      <c r="E22" s="232">
        <v>8.0000000000000002E-3</v>
      </c>
      <c r="F22" s="232">
        <v>8.0000000000000002E-3</v>
      </c>
      <c r="G22" s="233">
        <v>28</v>
      </c>
      <c r="H22" s="234" t="s">
        <v>32</v>
      </c>
      <c r="I22" s="234"/>
      <c r="J22" s="234"/>
      <c r="K22" s="234"/>
      <c r="L22" s="234"/>
      <c r="M22" s="234"/>
      <c r="N22" s="234"/>
      <c r="O22" s="234"/>
      <c r="P22" s="235">
        <v>0</v>
      </c>
      <c r="Q22" s="233"/>
      <c r="R22" s="233">
        <v>56010027028</v>
      </c>
      <c r="S22" s="694" t="s">
        <v>3561</v>
      </c>
      <c r="T22" s="694">
        <v>2028</v>
      </c>
    </row>
    <row r="23" spans="2:20">
      <c r="B23" s="269"/>
      <c r="C23" s="270"/>
      <c r="D23" s="238">
        <v>8.0000000000000002E-3</v>
      </c>
      <c r="E23" s="238">
        <v>0.156</v>
      </c>
      <c r="F23" s="263">
        <v>0.14799999999999999</v>
      </c>
      <c r="G23" s="271">
        <v>518</v>
      </c>
      <c r="H23" s="272" t="s">
        <v>2933</v>
      </c>
      <c r="I23" s="272"/>
      <c r="J23" s="272"/>
      <c r="K23" s="272"/>
      <c r="L23" s="272"/>
      <c r="M23" s="272"/>
      <c r="N23" s="272"/>
      <c r="O23" s="272"/>
      <c r="P23" s="273">
        <v>0</v>
      </c>
      <c r="Q23" s="271"/>
      <c r="R23" s="271">
        <v>56010027028</v>
      </c>
      <c r="S23" s="703"/>
      <c r="T23" s="703"/>
    </row>
    <row r="24" spans="2:20">
      <c r="B24" s="7" t="s">
        <v>2952</v>
      </c>
      <c r="C24" s="242" t="s">
        <v>2953</v>
      </c>
      <c r="D24" s="245">
        <v>0</v>
      </c>
      <c r="E24" s="245">
        <v>0.435</v>
      </c>
      <c r="F24" s="232">
        <v>0.435</v>
      </c>
      <c r="G24" s="233">
        <v>3045</v>
      </c>
      <c r="H24" s="234" t="s">
        <v>32</v>
      </c>
      <c r="I24" s="234"/>
      <c r="J24" s="234"/>
      <c r="K24" s="234"/>
      <c r="L24" s="234"/>
      <c r="M24" s="234"/>
      <c r="N24" s="234"/>
      <c r="O24" s="234"/>
      <c r="P24" s="235">
        <v>2040</v>
      </c>
      <c r="Q24" s="233">
        <v>800</v>
      </c>
      <c r="R24" s="233">
        <v>56010027187</v>
      </c>
      <c r="S24" s="694" t="s">
        <v>3561</v>
      </c>
      <c r="T24" s="694">
        <v>2027</v>
      </c>
    </row>
    <row r="25" spans="2:20">
      <c r="B25" s="258"/>
      <c r="C25" s="259"/>
      <c r="D25" s="244">
        <v>0.435</v>
      </c>
      <c r="E25" s="244">
        <v>0.77</v>
      </c>
      <c r="F25" s="244">
        <v>0.33500000000000002</v>
      </c>
      <c r="G25" s="260">
        <v>2345</v>
      </c>
      <c r="H25" s="261" t="s">
        <v>32</v>
      </c>
      <c r="I25" s="261"/>
      <c r="J25" s="261"/>
      <c r="K25" s="261"/>
      <c r="L25" s="261"/>
      <c r="M25" s="261"/>
      <c r="N25" s="261"/>
      <c r="O25" s="261"/>
      <c r="P25" s="262">
        <v>1631</v>
      </c>
      <c r="Q25" s="260">
        <v>604</v>
      </c>
      <c r="R25" s="260">
        <v>56010027149</v>
      </c>
      <c r="S25" s="703"/>
      <c r="T25" s="703"/>
    </row>
    <row r="26" spans="2:20">
      <c r="B26" s="258"/>
      <c r="C26" s="259"/>
      <c r="D26" s="244">
        <v>0.77</v>
      </c>
      <c r="E26" s="244">
        <v>1.29</v>
      </c>
      <c r="F26" s="244">
        <v>0.52</v>
      </c>
      <c r="G26" s="260">
        <v>3640</v>
      </c>
      <c r="H26" s="261" t="s">
        <v>32</v>
      </c>
      <c r="I26" s="261"/>
      <c r="J26" s="261"/>
      <c r="K26" s="261"/>
      <c r="L26" s="261"/>
      <c r="M26" s="261"/>
      <c r="N26" s="261"/>
      <c r="O26" s="261"/>
      <c r="P26" s="262">
        <v>2357</v>
      </c>
      <c r="Q26" s="260">
        <v>982</v>
      </c>
      <c r="R26" s="260">
        <v>56010027195</v>
      </c>
      <c r="S26" s="703"/>
      <c r="T26" s="703"/>
    </row>
    <row r="27" spans="2:20">
      <c r="B27" s="258"/>
      <c r="C27" s="259"/>
      <c r="D27" s="244">
        <v>1.29</v>
      </c>
      <c r="E27" s="244">
        <v>2.0049999999999999</v>
      </c>
      <c r="F27" s="244">
        <v>0.71499999999999997</v>
      </c>
      <c r="G27" s="260">
        <v>4188</v>
      </c>
      <c r="H27" s="261" t="s">
        <v>32</v>
      </c>
      <c r="I27" s="261"/>
      <c r="J27" s="261"/>
      <c r="K27" s="261"/>
      <c r="L27" s="261"/>
      <c r="M27" s="261"/>
      <c r="N27" s="261"/>
      <c r="O27" s="261"/>
      <c r="P27" s="262">
        <v>1546</v>
      </c>
      <c r="Q27" s="260">
        <v>791</v>
      </c>
      <c r="R27" s="260">
        <v>56010027153</v>
      </c>
      <c r="S27" s="703"/>
      <c r="T27" s="703"/>
    </row>
    <row r="28" spans="2:20">
      <c r="B28" s="7" t="s">
        <v>2954</v>
      </c>
      <c r="C28" s="253" t="s">
        <v>2955</v>
      </c>
      <c r="D28" s="254">
        <v>0</v>
      </c>
      <c r="E28" s="254">
        <v>0.13</v>
      </c>
      <c r="F28" s="254">
        <v>0.13</v>
      </c>
      <c r="G28" s="255">
        <v>520</v>
      </c>
      <c r="H28" s="256" t="s">
        <v>2933</v>
      </c>
      <c r="I28" s="256"/>
      <c r="J28" s="256"/>
      <c r="K28" s="256"/>
      <c r="L28" s="256"/>
      <c r="M28" s="256"/>
      <c r="N28" s="256"/>
      <c r="O28" s="256"/>
      <c r="P28" s="257">
        <v>0</v>
      </c>
      <c r="Q28" s="255"/>
      <c r="R28" s="255">
        <v>56010017054</v>
      </c>
      <c r="S28" s="464" t="s">
        <v>3561</v>
      </c>
      <c r="T28" s="464">
        <v>2028</v>
      </c>
    </row>
    <row r="29" spans="2:20">
      <c r="B29" s="7" t="s">
        <v>2956</v>
      </c>
      <c r="C29" s="242" t="s">
        <v>2957</v>
      </c>
      <c r="D29" s="245">
        <v>0</v>
      </c>
      <c r="E29" s="245">
        <v>0.20699999999999999</v>
      </c>
      <c r="F29" s="232">
        <v>0.20699999999999999</v>
      </c>
      <c r="G29" s="233">
        <v>1035</v>
      </c>
      <c r="H29" s="234" t="s">
        <v>32</v>
      </c>
      <c r="I29" s="234"/>
      <c r="J29" s="234"/>
      <c r="K29" s="234"/>
      <c r="L29" s="234"/>
      <c r="M29" s="234"/>
      <c r="N29" s="234"/>
      <c r="O29" s="234"/>
      <c r="P29" s="235">
        <v>0</v>
      </c>
      <c r="Q29" s="233"/>
      <c r="R29" s="233">
        <v>56010027031</v>
      </c>
      <c r="S29" s="694" t="s">
        <v>3561</v>
      </c>
      <c r="T29" s="694">
        <v>2028</v>
      </c>
    </row>
    <row r="30" spans="2:20">
      <c r="B30" s="258"/>
      <c r="C30" s="259"/>
      <c r="D30" s="244">
        <v>0.20699999999999999</v>
      </c>
      <c r="E30" s="244">
        <v>0.309</v>
      </c>
      <c r="F30" s="244">
        <v>0.10199999999999999</v>
      </c>
      <c r="G30" s="260">
        <v>510</v>
      </c>
      <c r="H30" s="261" t="s">
        <v>32</v>
      </c>
      <c r="I30" s="261"/>
      <c r="J30" s="261"/>
      <c r="K30" s="261"/>
      <c r="L30" s="261"/>
      <c r="M30" s="261"/>
      <c r="N30" s="261"/>
      <c r="O30" s="261"/>
      <c r="P30" s="262">
        <v>0</v>
      </c>
      <c r="Q30" s="260"/>
      <c r="R30" s="260">
        <v>56010027032</v>
      </c>
      <c r="S30" s="703"/>
      <c r="T30" s="703"/>
    </row>
    <row r="31" spans="2:20">
      <c r="B31" s="258"/>
      <c r="C31" s="259"/>
      <c r="D31" s="244">
        <v>0.309</v>
      </c>
      <c r="E31" s="244">
        <v>0.40200000000000002</v>
      </c>
      <c r="F31" s="244">
        <v>9.2999999999999999E-2</v>
      </c>
      <c r="G31" s="260">
        <v>465</v>
      </c>
      <c r="H31" s="261" t="s">
        <v>32</v>
      </c>
      <c r="I31" s="261"/>
      <c r="J31" s="261"/>
      <c r="K31" s="261"/>
      <c r="L31" s="261"/>
      <c r="M31" s="261"/>
      <c r="N31" s="261"/>
      <c r="O31" s="261"/>
      <c r="P31" s="262">
        <v>0</v>
      </c>
      <c r="Q31" s="260"/>
      <c r="R31" s="260">
        <v>56010027033</v>
      </c>
      <c r="S31" s="703"/>
      <c r="T31" s="703"/>
    </row>
    <row r="32" spans="2:20">
      <c r="B32" s="258"/>
      <c r="C32" s="259"/>
      <c r="D32" s="244">
        <v>0.40200000000000002</v>
      </c>
      <c r="E32" s="244">
        <v>0.47000000000000003</v>
      </c>
      <c r="F32" s="244">
        <v>6.8000000000000005E-2</v>
      </c>
      <c r="G32" s="260">
        <v>340</v>
      </c>
      <c r="H32" s="261" t="s">
        <v>32</v>
      </c>
      <c r="I32" s="261"/>
      <c r="J32" s="261"/>
      <c r="K32" s="261"/>
      <c r="L32" s="261"/>
      <c r="M32" s="261"/>
      <c r="N32" s="261"/>
      <c r="O32" s="261"/>
      <c r="P32" s="262">
        <v>0</v>
      </c>
      <c r="Q32" s="260"/>
      <c r="R32" s="260">
        <v>56010027034</v>
      </c>
      <c r="S32" s="703"/>
      <c r="T32" s="703"/>
    </row>
    <row r="33" spans="2:20">
      <c r="B33" s="236"/>
      <c r="C33" s="249"/>
      <c r="D33" s="238">
        <v>0.47000000000000003</v>
      </c>
      <c r="E33" s="238">
        <v>0.64600000000000002</v>
      </c>
      <c r="F33" s="238">
        <v>0.17599999999999999</v>
      </c>
      <c r="G33" s="239">
        <v>774</v>
      </c>
      <c r="H33" s="240" t="s">
        <v>32</v>
      </c>
      <c r="I33" s="240"/>
      <c r="J33" s="240"/>
      <c r="K33" s="240"/>
      <c r="L33" s="240"/>
      <c r="M33" s="240"/>
      <c r="N33" s="240"/>
      <c r="O33" s="240"/>
      <c r="P33" s="241">
        <v>0</v>
      </c>
      <c r="Q33" s="239"/>
      <c r="R33" s="239">
        <v>56010027035</v>
      </c>
      <c r="S33" s="703"/>
      <c r="T33" s="703"/>
    </row>
    <row r="34" spans="2:20">
      <c r="B34" s="7" t="s">
        <v>2958</v>
      </c>
      <c r="C34" s="274" t="s">
        <v>2959</v>
      </c>
      <c r="D34" s="245">
        <v>0</v>
      </c>
      <c r="E34" s="245">
        <v>0.54600000000000004</v>
      </c>
      <c r="F34" s="232">
        <v>0.54600000000000004</v>
      </c>
      <c r="G34" s="233">
        <v>3276</v>
      </c>
      <c r="H34" s="234" t="s">
        <v>32</v>
      </c>
      <c r="I34" s="234"/>
      <c r="J34" s="234"/>
      <c r="K34" s="234"/>
      <c r="L34" s="234"/>
      <c r="M34" s="234"/>
      <c r="N34" s="234"/>
      <c r="O34" s="234"/>
      <c r="P34" s="235">
        <v>0</v>
      </c>
      <c r="Q34" s="233"/>
      <c r="R34" s="233">
        <v>56010017090</v>
      </c>
      <c r="S34" s="694" t="s">
        <v>3561</v>
      </c>
      <c r="T34" s="694">
        <v>2028</v>
      </c>
    </row>
    <row r="35" spans="2:20">
      <c r="B35" s="243"/>
      <c r="C35" s="275"/>
      <c r="D35" s="244">
        <v>0.58100000000000007</v>
      </c>
      <c r="E35" s="244">
        <v>0.77400000000000002</v>
      </c>
      <c r="F35" s="244">
        <v>0.193</v>
      </c>
      <c r="G35" s="260">
        <v>1158</v>
      </c>
      <c r="H35" s="261" t="s">
        <v>32</v>
      </c>
      <c r="I35" s="261"/>
      <c r="J35" s="261"/>
      <c r="K35" s="261"/>
      <c r="L35" s="261"/>
      <c r="M35" s="261"/>
      <c r="N35" s="261"/>
      <c r="O35" s="261"/>
      <c r="P35" s="262">
        <v>0</v>
      </c>
      <c r="Q35" s="260"/>
      <c r="R35" s="260">
        <v>56010017143</v>
      </c>
      <c r="S35" s="703"/>
      <c r="T35" s="703"/>
    </row>
    <row r="36" spans="2:20">
      <c r="B36" s="243"/>
      <c r="C36" s="275"/>
      <c r="D36" s="244">
        <v>0.77400000000000002</v>
      </c>
      <c r="E36" s="244">
        <v>0.83899999999999997</v>
      </c>
      <c r="F36" s="244">
        <v>6.5000000000000002E-2</v>
      </c>
      <c r="G36" s="260">
        <v>390</v>
      </c>
      <c r="H36" s="261" t="s">
        <v>2933</v>
      </c>
      <c r="I36" s="261"/>
      <c r="J36" s="261"/>
      <c r="K36" s="261"/>
      <c r="L36" s="261"/>
      <c r="M36" s="261"/>
      <c r="N36" s="261"/>
      <c r="O36" s="261"/>
      <c r="P36" s="262">
        <v>0</v>
      </c>
      <c r="Q36" s="260"/>
      <c r="R36" s="260">
        <v>56010017143</v>
      </c>
      <c r="S36" s="703"/>
      <c r="T36" s="703"/>
    </row>
    <row r="37" spans="2:20">
      <c r="B37" s="258"/>
      <c r="C37" s="275"/>
      <c r="D37" s="244">
        <v>0.83899999999999997</v>
      </c>
      <c r="E37" s="244">
        <v>1.4019999999999999</v>
      </c>
      <c r="F37" s="244">
        <v>0.56299999999999994</v>
      </c>
      <c r="G37" s="260">
        <v>3378</v>
      </c>
      <c r="H37" s="261" t="s">
        <v>32</v>
      </c>
      <c r="I37" s="261"/>
      <c r="J37" s="261"/>
      <c r="K37" s="261"/>
      <c r="L37" s="261"/>
      <c r="M37" s="261"/>
      <c r="N37" s="261"/>
      <c r="O37" s="261"/>
      <c r="P37" s="262">
        <v>0</v>
      </c>
      <c r="Q37" s="260"/>
      <c r="R37" s="260">
        <v>56010017143</v>
      </c>
      <c r="S37" s="703"/>
      <c r="T37" s="703"/>
    </row>
    <row r="38" spans="2:20">
      <c r="B38" s="258"/>
      <c r="C38" s="276" t="s">
        <v>2960</v>
      </c>
      <c r="D38" s="244">
        <v>0</v>
      </c>
      <c r="E38" s="244">
        <v>0.22700000000000001</v>
      </c>
      <c r="F38" s="244">
        <v>0.22700000000000001</v>
      </c>
      <c r="G38" s="260">
        <v>1362</v>
      </c>
      <c r="H38" s="261" t="s">
        <v>32</v>
      </c>
      <c r="I38" s="261"/>
      <c r="J38" s="261"/>
      <c r="K38" s="261"/>
      <c r="L38" s="261"/>
      <c r="M38" s="261"/>
      <c r="N38" s="261"/>
      <c r="O38" s="261"/>
      <c r="P38" s="262">
        <v>0</v>
      </c>
      <c r="Q38" s="260"/>
      <c r="R38" s="260">
        <v>56010017143</v>
      </c>
      <c r="S38" s="703"/>
      <c r="T38" s="703"/>
    </row>
    <row r="39" spans="2:20">
      <c r="B39" s="236"/>
      <c r="C39" s="277"/>
      <c r="D39" s="238">
        <v>0.22700000000000001</v>
      </c>
      <c r="E39" s="238">
        <v>0.27900000000000003</v>
      </c>
      <c r="F39" s="238">
        <v>5.1999999999999998E-2</v>
      </c>
      <c r="G39" s="239">
        <v>312</v>
      </c>
      <c r="H39" s="240" t="s">
        <v>2933</v>
      </c>
      <c r="I39" s="240"/>
      <c r="J39" s="240"/>
      <c r="K39" s="240"/>
      <c r="L39" s="240"/>
      <c r="M39" s="240"/>
      <c r="N39" s="240"/>
      <c r="O39" s="240"/>
      <c r="P39" s="241">
        <v>0</v>
      </c>
      <c r="Q39" s="239"/>
      <c r="R39" s="239">
        <v>56010010019</v>
      </c>
      <c r="S39" s="703"/>
      <c r="T39" s="703"/>
    </row>
    <row r="40" spans="2:20">
      <c r="B40" s="7" t="s">
        <v>2961</v>
      </c>
      <c r="C40" s="253" t="s">
        <v>2962</v>
      </c>
      <c r="D40" s="254">
        <v>0</v>
      </c>
      <c r="E40" s="254">
        <v>0.222</v>
      </c>
      <c r="F40" s="254">
        <v>0.222</v>
      </c>
      <c r="G40" s="255">
        <v>1332</v>
      </c>
      <c r="H40" s="256" t="s">
        <v>32</v>
      </c>
      <c r="I40" s="256"/>
      <c r="J40" s="256"/>
      <c r="K40" s="256"/>
      <c r="L40" s="256"/>
      <c r="M40" s="256"/>
      <c r="N40" s="256"/>
      <c r="O40" s="256"/>
      <c r="P40" s="257">
        <v>54</v>
      </c>
      <c r="Q40" s="255">
        <v>32</v>
      </c>
      <c r="R40" s="255">
        <v>56010017044</v>
      </c>
      <c r="S40" s="464" t="s">
        <v>3561</v>
      </c>
      <c r="T40" s="464">
        <v>2028</v>
      </c>
    </row>
    <row r="41" spans="2:20">
      <c r="B41" s="7" t="s">
        <v>2963</v>
      </c>
      <c r="C41" s="242" t="s">
        <v>2964</v>
      </c>
      <c r="D41" s="245">
        <v>0</v>
      </c>
      <c r="E41" s="245">
        <v>0.15</v>
      </c>
      <c r="F41" s="232">
        <v>0.15</v>
      </c>
      <c r="G41" s="233">
        <v>825</v>
      </c>
      <c r="H41" s="234" t="s">
        <v>32</v>
      </c>
      <c r="I41" s="234"/>
      <c r="J41" s="234"/>
      <c r="K41" s="234"/>
      <c r="L41" s="234"/>
      <c r="M41" s="234"/>
      <c r="N41" s="234"/>
      <c r="O41" s="234"/>
      <c r="P41" s="235">
        <v>381</v>
      </c>
      <c r="Q41" s="233">
        <v>241</v>
      </c>
      <c r="R41" s="233">
        <v>56010027165</v>
      </c>
      <c r="S41" s="694" t="s">
        <v>3561</v>
      </c>
      <c r="T41" s="694">
        <v>2028</v>
      </c>
    </row>
    <row r="42" spans="2:20">
      <c r="B42" s="236"/>
      <c r="C42" s="249"/>
      <c r="D42" s="238">
        <v>0.15</v>
      </c>
      <c r="E42" s="238">
        <v>0.25</v>
      </c>
      <c r="F42" s="238">
        <v>0.1</v>
      </c>
      <c r="G42" s="239">
        <v>550</v>
      </c>
      <c r="H42" s="240" t="s">
        <v>32</v>
      </c>
      <c r="I42" s="240"/>
      <c r="J42" s="240"/>
      <c r="K42" s="240"/>
      <c r="L42" s="240"/>
      <c r="M42" s="240"/>
      <c r="N42" s="240"/>
      <c r="O42" s="240"/>
      <c r="P42" s="241">
        <v>0</v>
      </c>
      <c r="Q42" s="239"/>
      <c r="R42" s="239">
        <v>56010020253</v>
      </c>
      <c r="S42" s="703"/>
      <c r="T42" s="703"/>
    </row>
    <row r="43" spans="2:20">
      <c r="B43" s="7" t="s">
        <v>2965</v>
      </c>
      <c r="C43" s="242" t="s">
        <v>2966</v>
      </c>
      <c r="D43" s="245">
        <v>0</v>
      </c>
      <c r="E43" s="245">
        <v>0.49</v>
      </c>
      <c r="F43" s="232">
        <v>0.49</v>
      </c>
      <c r="G43" s="233">
        <v>1960</v>
      </c>
      <c r="H43" s="234" t="s">
        <v>2933</v>
      </c>
      <c r="I43" s="234"/>
      <c r="J43" s="234"/>
      <c r="K43" s="234"/>
      <c r="L43" s="234"/>
      <c r="M43" s="234"/>
      <c r="N43" s="234"/>
      <c r="O43" s="234"/>
      <c r="P43" s="235">
        <v>0</v>
      </c>
      <c r="Q43" s="233"/>
      <c r="R43" s="233">
        <v>56010027092</v>
      </c>
      <c r="S43" s="694" t="s">
        <v>3561</v>
      </c>
      <c r="T43" s="694">
        <v>2028</v>
      </c>
    </row>
    <row r="44" spans="2:20">
      <c r="B44" s="258"/>
      <c r="C44" s="266" t="s">
        <v>2967</v>
      </c>
      <c r="D44" s="244">
        <v>0</v>
      </c>
      <c r="E44" s="244">
        <v>5.8000000000000003E-2</v>
      </c>
      <c r="F44" s="244">
        <v>5.8000000000000003E-2</v>
      </c>
      <c r="G44" s="260">
        <v>174</v>
      </c>
      <c r="H44" s="261" t="s">
        <v>2933</v>
      </c>
      <c r="I44" s="261"/>
      <c r="J44" s="261"/>
      <c r="K44" s="261"/>
      <c r="L44" s="261"/>
      <c r="M44" s="261"/>
      <c r="N44" s="261"/>
      <c r="O44" s="261"/>
      <c r="P44" s="262">
        <v>0</v>
      </c>
      <c r="Q44" s="260"/>
      <c r="R44" s="260">
        <v>56010027092</v>
      </c>
      <c r="S44" s="703"/>
      <c r="T44" s="703"/>
    </row>
    <row r="45" spans="2:20">
      <c r="B45" s="236"/>
      <c r="C45" s="249"/>
      <c r="D45" s="263">
        <v>9.5000000000000001E-2</v>
      </c>
      <c r="E45" s="263">
        <v>0.26500000000000001</v>
      </c>
      <c r="F45" s="238">
        <v>0.17</v>
      </c>
      <c r="G45" s="239">
        <v>595</v>
      </c>
      <c r="H45" s="240" t="s">
        <v>42</v>
      </c>
      <c r="I45" s="240"/>
      <c r="J45" s="240"/>
      <c r="K45" s="240"/>
      <c r="L45" s="240"/>
      <c r="M45" s="240"/>
      <c r="N45" s="240"/>
      <c r="O45" s="240"/>
      <c r="P45" s="241">
        <v>0</v>
      </c>
      <c r="Q45" s="239"/>
      <c r="R45" s="239">
        <v>56010020892</v>
      </c>
      <c r="S45" s="703"/>
      <c r="T45" s="703"/>
    </row>
    <row r="46" spans="2:20">
      <c r="B46" s="7" t="s">
        <v>2968</v>
      </c>
      <c r="C46" s="242" t="s">
        <v>2969</v>
      </c>
      <c r="D46" s="232">
        <v>0</v>
      </c>
      <c r="E46" s="232">
        <v>0.20300000000000001</v>
      </c>
      <c r="F46" s="232">
        <v>0.20300000000000001</v>
      </c>
      <c r="G46" s="233">
        <v>812</v>
      </c>
      <c r="H46" s="234" t="s">
        <v>2933</v>
      </c>
      <c r="I46" s="234"/>
      <c r="J46" s="234"/>
      <c r="K46" s="234"/>
      <c r="L46" s="234"/>
      <c r="M46" s="234"/>
      <c r="N46" s="234"/>
      <c r="O46" s="234"/>
      <c r="P46" s="235">
        <v>0</v>
      </c>
      <c r="Q46" s="233"/>
      <c r="R46" s="233">
        <v>56010027111</v>
      </c>
      <c r="S46" s="464" t="s">
        <v>3561</v>
      </c>
      <c r="T46" s="464">
        <v>2028</v>
      </c>
    </row>
    <row r="47" spans="2:20">
      <c r="B47" s="7" t="s">
        <v>2970</v>
      </c>
      <c r="C47" s="253" t="s">
        <v>2971</v>
      </c>
      <c r="D47" s="254">
        <v>0</v>
      </c>
      <c r="E47" s="254">
        <v>0.24</v>
      </c>
      <c r="F47" s="254">
        <v>0.24</v>
      </c>
      <c r="G47" s="233">
        <v>1200</v>
      </c>
      <c r="H47" s="256" t="s">
        <v>32</v>
      </c>
      <c r="I47" s="256"/>
      <c r="J47" s="256"/>
      <c r="K47" s="256"/>
      <c r="L47" s="256"/>
      <c r="M47" s="256"/>
      <c r="N47" s="256"/>
      <c r="O47" s="256"/>
      <c r="P47" s="257">
        <v>0</v>
      </c>
      <c r="Q47" s="255"/>
      <c r="R47" s="255">
        <v>56010027074</v>
      </c>
      <c r="S47" s="464" t="s">
        <v>3561</v>
      </c>
      <c r="T47" s="464">
        <v>2028</v>
      </c>
    </row>
    <row r="48" spans="2:20">
      <c r="B48" s="7" t="s">
        <v>2972</v>
      </c>
      <c r="C48" s="242" t="s">
        <v>2973</v>
      </c>
      <c r="D48" s="232">
        <v>0</v>
      </c>
      <c r="E48" s="245">
        <v>0.64500000000000002</v>
      </c>
      <c r="F48" s="232">
        <v>0.64500000000000002</v>
      </c>
      <c r="G48" s="233">
        <v>4338</v>
      </c>
      <c r="H48" s="234" t="s">
        <v>32</v>
      </c>
      <c r="I48" s="234"/>
      <c r="J48" s="234"/>
      <c r="K48" s="234"/>
      <c r="L48" s="234"/>
      <c r="M48" s="234"/>
      <c r="N48" s="234"/>
      <c r="O48" s="234"/>
      <c r="P48" s="235">
        <v>1353</v>
      </c>
      <c r="Q48" s="233">
        <v>617</v>
      </c>
      <c r="R48" s="233">
        <v>56010027135</v>
      </c>
      <c r="S48" s="694" t="s">
        <v>3561</v>
      </c>
      <c r="T48" s="694">
        <v>2028</v>
      </c>
    </row>
    <row r="49" spans="2:20">
      <c r="B49" s="236"/>
      <c r="C49" s="249"/>
      <c r="D49" s="238">
        <v>0.64500000000000002</v>
      </c>
      <c r="E49" s="238">
        <v>0.68</v>
      </c>
      <c r="F49" s="238">
        <v>3.5000000000000003E-2</v>
      </c>
      <c r="G49" s="260">
        <v>245</v>
      </c>
      <c r="H49" s="261" t="s">
        <v>2933</v>
      </c>
      <c r="I49" s="261"/>
      <c r="J49" s="261"/>
      <c r="K49" s="261"/>
      <c r="L49" s="261"/>
      <c r="M49" s="261"/>
      <c r="N49" s="261"/>
      <c r="O49" s="261"/>
      <c r="P49" s="262"/>
      <c r="Q49" s="260"/>
      <c r="R49" s="260">
        <v>56010027135</v>
      </c>
      <c r="S49" s="703"/>
      <c r="T49" s="703"/>
    </row>
    <row r="50" spans="2:20">
      <c r="B50" s="7" t="s">
        <v>2974</v>
      </c>
      <c r="C50" s="242" t="s">
        <v>2975</v>
      </c>
      <c r="D50" s="254">
        <v>0</v>
      </c>
      <c r="E50" s="254">
        <v>0.182</v>
      </c>
      <c r="F50" s="232">
        <v>0.182</v>
      </c>
      <c r="G50" s="233">
        <v>1274</v>
      </c>
      <c r="H50" s="234" t="s">
        <v>32</v>
      </c>
      <c r="I50" s="234"/>
      <c r="J50" s="234"/>
      <c r="K50" s="234"/>
      <c r="L50" s="234"/>
      <c r="M50" s="234"/>
      <c r="N50" s="234"/>
      <c r="O50" s="234"/>
      <c r="P50" s="235">
        <v>388</v>
      </c>
      <c r="Q50" s="233">
        <v>168</v>
      </c>
      <c r="R50" s="233">
        <v>56010027161</v>
      </c>
      <c r="S50" s="464" t="s">
        <v>3561</v>
      </c>
      <c r="T50" s="464">
        <v>2028</v>
      </c>
    </row>
    <row r="51" spans="2:20">
      <c r="B51" s="7" t="s">
        <v>2976</v>
      </c>
      <c r="C51" s="274" t="s">
        <v>1429</v>
      </c>
      <c r="D51" s="245">
        <v>0</v>
      </c>
      <c r="E51" s="245">
        <v>0.13300000000000001</v>
      </c>
      <c r="F51" s="232">
        <v>0.13300000000000001</v>
      </c>
      <c r="G51" s="233">
        <v>599</v>
      </c>
      <c r="H51" s="234" t="s">
        <v>2933</v>
      </c>
      <c r="I51" s="234"/>
      <c r="J51" s="234"/>
      <c r="K51" s="234"/>
      <c r="L51" s="234"/>
      <c r="M51" s="234"/>
      <c r="N51" s="234"/>
      <c r="O51" s="234"/>
      <c r="P51" s="235">
        <v>0</v>
      </c>
      <c r="Q51" s="233"/>
      <c r="R51" s="233">
        <v>56010027120</v>
      </c>
      <c r="S51" s="694" t="s">
        <v>3561</v>
      </c>
      <c r="T51" s="694">
        <v>2028</v>
      </c>
    </row>
    <row r="52" spans="2:20">
      <c r="B52" s="236"/>
      <c r="C52" s="278" t="s">
        <v>2977</v>
      </c>
      <c r="D52" s="263">
        <v>0</v>
      </c>
      <c r="E52" s="263">
        <v>0.13400000000000001</v>
      </c>
      <c r="F52" s="238">
        <v>0.13400000000000001</v>
      </c>
      <c r="G52" s="239">
        <v>536</v>
      </c>
      <c r="H52" s="240" t="s">
        <v>2933</v>
      </c>
      <c r="I52" s="240"/>
      <c r="J52" s="240"/>
      <c r="K52" s="240"/>
      <c r="L52" s="240"/>
      <c r="M52" s="240"/>
      <c r="N52" s="240"/>
      <c r="O52" s="240"/>
      <c r="P52" s="241">
        <v>0</v>
      </c>
      <c r="Q52" s="239"/>
      <c r="R52" s="239">
        <v>56010027120</v>
      </c>
      <c r="S52" s="703"/>
      <c r="T52" s="703"/>
    </row>
    <row r="53" spans="2:20">
      <c r="B53" s="7" t="s">
        <v>2978</v>
      </c>
      <c r="C53" s="253" t="s">
        <v>2791</v>
      </c>
      <c r="D53" s="254">
        <v>0</v>
      </c>
      <c r="E53" s="254">
        <v>0.44700000000000001</v>
      </c>
      <c r="F53" s="254">
        <v>0.44700000000000001</v>
      </c>
      <c r="G53" s="255">
        <v>2348</v>
      </c>
      <c r="H53" s="256" t="s">
        <v>32</v>
      </c>
      <c r="I53" s="256"/>
      <c r="J53" s="256"/>
      <c r="K53" s="256"/>
      <c r="L53" s="256"/>
      <c r="M53" s="256"/>
      <c r="N53" s="256"/>
      <c r="O53" s="256"/>
      <c r="P53" s="257">
        <v>0</v>
      </c>
      <c r="Q53" s="255"/>
      <c r="R53" s="255">
        <v>56010027050</v>
      </c>
      <c r="S53" s="464" t="s">
        <v>3561</v>
      </c>
      <c r="T53" s="464">
        <v>2028</v>
      </c>
    </row>
    <row r="54" spans="2:20">
      <c r="B54" s="7" t="s">
        <v>2979</v>
      </c>
      <c r="C54" s="242" t="s">
        <v>2980</v>
      </c>
      <c r="D54" s="232">
        <v>0</v>
      </c>
      <c r="E54" s="232">
        <v>0.35</v>
      </c>
      <c r="F54" s="232">
        <v>0.35</v>
      </c>
      <c r="G54" s="233">
        <v>2450</v>
      </c>
      <c r="H54" s="261" t="s">
        <v>32</v>
      </c>
      <c r="I54" s="234"/>
      <c r="J54" s="234"/>
      <c r="K54" s="234"/>
      <c r="L54" s="234"/>
      <c r="M54" s="234"/>
      <c r="N54" s="234"/>
      <c r="O54" s="234"/>
      <c r="P54" s="235">
        <v>144</v>
      </c>
      <c r="Q54" s="260">
        <v>78</v>
      </c>
      <c r="R54" s="233">
        <v>56010017122</v>
      </c>
      <c r="S54" s="694" t="s">
        <v>3561</v>
      </c>
      <c r="T54" s="694">
        <v>2028</v>
      </c>
    </row>
    <row r="55" spans="2:20">
      <c r="B55" s="258"/>
      <c r="C55" s="259"/>
      <c r="D55" s="244">
        <v>0.35</v>
      </c>
      <c r="E55" s="244">
        <v>0.49</v>
      </c>
      <c r="F55" s="244">
        <v>0.14000000000000001</v>
      </c>
      <c r="G55" s="260">
        <v>980</v>
      </c>
      <c r="H55" s="261" t="s">
        <v>32</v>
      </c>
      <c r="I55" s="261"/>
      <c r="J55" s="261"/>
      <c r="K55" s="261"/>
      <c r="L55" s="261"/>
      <c r="M55" s="261"/>
      <c r="N55" s="261"/>
      <c r="O55" s="261"/>
      <c r="P55" s="262"/>
      <c r="Q55" s="260"/>
      <c r="R55" s="260">
        <v>56010017168</v>
      </c>
      <c r="S55" s="703"/>
      <c r="T55" s="703"/>
    </row>
    <row r="56" spans="2:20">
      <c r="B56" s="258"/>
      <c r="C56" s="259"/>
      <c r="D56" s="244">
        <v>0.49</v>
      </c>
      <c r="E56" s="244">
        <v>0.57999999999999996</v>
      </c>
      <c r="F56" s="244">
        <v>0.09</v>
      </c>
      <c r="G56" s="260">
        <v>630</v>
      </c>
      <c r="H56" s="261" t="s">
        <v>32</v>
      </c>
      <c r="I56" s="261"/>
      <c r="J56" s="261"/>
      <c r="K56" s="261"/>
      <c r="L56" s="261"/>
      <c r="M56" s="261"/>
      <c r="N56" s="261"/>
      <c r="O56" s="261"/>
      <c r="P56" s="262">
        <v>0</v>
      </c>
      <c r="Q56" s="260"/>
      <c r="R56" s="260">
        <v>56010017181</v>
      </c>
      <c r="S56" s="703"/>
      <c r="T56" s="703"/>
    </row>
    <row r="57" spans="2:20">
      <c r="B57" s="258"/>
      <c r="C57" s="259"/>
      <c r="D57" s="244">
        <v>0.57999999999999996</v>
      </c>
      <c r="E57" s="244">
        <v>0.73499999999999999</v>
      </c>
      <c r="F57" s="244">
        <v>0.155</v>
      </c>
      <c r="G57" s="260">
        <v>1085</v>
      </c>
      <c r="H57" s="261" t="s">
        <v>32</v>
      </c>
      <c r="I57" s="261"/>
      <c r="J57" s="261"/>
      <c r="K57" s="261"/>
      <c r="L57" s="261"/>
      <c r="M57" s="261"/>
      <c r="N57" s="261"/>
      <c r="O57" s="261"/>
      <c r="P57" s="262">
        <v>0</v>
      </c>
      <c r="Q57" s="260"/>
      <c r="R57" s="279" t="s">
        <v>2981</v>
      </c>
      <c r="S57" s="703"/>
      <c r="T57" s="703"/>
    </row>
    <row r="58" spans="2:20">
      <c r="B58" s="258"/>
      <c r="C58" s="259"/>
      <c r="D58" s="238">
        <v>0.77</v>
      </c>
      <c r="E58" s="238">
        <v>1.04</v>
      </c>
      <c r="F58" s="244">
        <v>0.27</v>
      </c>
      <c r="G58" s="260">
        <v>1890</v>
      </c>
      <c r="H58" s="261" t="s">
        <v>32</v>
      </c>
      <c r="I58" s="261"/>
      <c r="J58" s="261"/>
      <c r="K58" s="261"/>
      <c r="L58" s="261"/>
      <c r="M58" s="261"/>
      <c r="N58" s="261"/>
      <c r="O58" s="261"/>
      <c r="P58" s="262">
        <v>0</v>
      </c>
      <c r="Q58" s="260"/>
      <c r="R58" s="260">
        <v>56010017141</v>
      </c>
      <c r="S58" s="703"/>
      <c r="T58" s="703"/>
    </row>
    <row r="59" spans="2:20">
      <c r="B59" s="7" t="s">
        <v>2982</v>
      </c>
      <c r="C59" s="253" t="s">
        <v>2983</v>
      </c>
      <c r="D59" s="250">
        <v>0</v>
      </c>
      <c r="E59" s="250">
        <v>0.14599999999999999</v>
      </c>
      <c r="F59" s="254">
        <v>0.14599999999999999</v>
      </c>
      <c r="G59" s="255">
        <v>584</v>
      </c>
      <c r="H59" s="256" t="s">
        <v>2933</v>
      </c>
      <c r="I59" s="256"/>
      <c r="J59" s="256"/>
      <c r="K59" s="256"/>
      <c r="L59" s="256"/>
      <c r="M59" s="256"/>
      <c r="N59" s="256"/>
      <c r="O59" s="256"/>
      <c r="P59" s="257">
        <v>0</v>
      </c>
      <c r="Q59" s="255"/>
      <c r="R59" s="255">
        <v>56010017026</v>
      </c>
      <c r="S59" s="464" t="s">
        <v>3561</v>
      </c>
      <c r="T59" s="464">
        <v>2028</v>
      </c>
    </row>
    <row r="60" spans="2:20">
      <c r="B60" s="7" t="s">
        <v>2984</v>
      </c>
      <c r="C60" s="242" t="s">
        <v>2985</v>
      </c>
      <c r="D60" s="245">
        <v>0</v>
      </c>
      <c r="E60" s="245">
        <v>0.17299999999999999</v>
      </c>
      <c r="F60" s="232">
        <v>0.17299999999999999</v>
      </c>
      <c r="G60" s="233">
        <v>865</v>
      </c>
      <c r="H60" s="234" t="s">
        <v>32</v>
      </c>
      <c r="I60" s="234"/>
      <c r="J60" s="234"/>
      <c r="K60" s="234"/>
      <c r="L60" s="234"/>
      <c r="M60" s="234"/>
      <c r="N60" s="234"/>
      <c r="O60" s="234"/>
      <c r="P60" s="235">
        <v>0</v>
      </c>
      <c r="Q60" s="233"/>
      <c r="R60" s="233">
        <v>56010017174</v>
      </c>
      <c r="S60" s="694" t="s">
        <v>3561</v>
      </c>
      <c r="T60" s="694">
        <v>2028</v>
      </c>
    </row>
    <row r="61" spans="2:20">
      <c r="B61" s="258"/>
      <c r="C61" s="259"/>
      <c r="D61" s="238">
        <v>0.17299999999999999</v>
      </c>
      <c r="E61" s="238">
        <v>0.29899999999999999</v>
      </c>
      <c r="F61" s="244">
        <v>0.126</v>
      </c>
      <c r="G61" s="260">
        <v>630</v>
      </c>
      <c r="H61" s="261" t="s">
        <v>32</v>
      </c>
      <c r="I61" s="261"/>
      <c r="J61" s="261"/>
      <c r="K61" s="261"/>
      <c r="L61" s="261"/>
      <c r="M61" s="261"/>
      <c r="N61" s="261"/>
      <c r="O61" s="261"/>
      <c r="P61" s="262">
        <v>0</v>
      </c>
      <c r="Q61" s="260"/>
      <c r="R61" s="260">
        <v>56010017175</v>
      </c>
      <c r="S61" s="703"/>
      <c r="T61" s="703"/>
    </row>
    <row r="62" spans="2:20">
      <c r="B62" s="7" t="s">
        <v>2986</v>
      </c>
      <c r="C62" s="253" t="s">
        <v>2987</v>
      </c>
      <c r="D62" s="250">
        <v>0</v>
      </c>
      <c r="E62" s="250">
        <v>0.26400000000000001</v>
      </c>
      <c r="F62" s="280">
        <v>0.26400000000000001</v>
      </c>
      <c r="G62" s="281">
        <v>924</v>
      </c>
      <c r="H62" s="256" t="s">
        <v>2933</v>
      </c>
      <c r="I62" s="256"/>
      <c r="J62" s="256"/>
      <c r="K62" s="256"/>
      <c r="L62" s="256"/>
      <c r="M62" s="256"/>
      <c r="N62" s="256"/>
      <c r="O62" s="256"/>
      <c r="P62" s="282">
        <v>0</v>
      </c>
      <c r="Q62" s="281"/>
      <c r="R62" s="281">
        <v>56010027119</v>
      </c>
      <c r="S62" s="464" t="s">
        <v>3561</v>
      </c>
      <c r="T62" s="464">
        <v>2028</v>
      </c>
    </row>
    <row r="63" spans="2:20">
      <c r="B63" s="7" t="s">
        <v>2988</v>
      </c>
      <c r="C63" s="242" t="s">
        <v>2989</v>
      </c>
      <c r="D63" s="245">
        <v>0</v>
      </c>
      <c r="E63" s="245">
        <v>0.92500000000000004</v>
      </c>
      <c r="F63" s="283">
        <v>0.92500000000000004</v>
      </c>
      <c r="G63" s="284">
        <v>7400</v>
      </c>
      <c r="H63" s="234" t="s">
        <v>32</v>
      </c>
      <c r="I63" s="234"/>
      <c r="J63" s="234"/>
      <c r="K63" s="234"/>
      <c r="L63" s="234"/>
      <c r="M63" s="234"/>
      <c r="N63" s="234"/>
      <c r="O63" s="234"/>
      <c r="P63" s="285">
        <v>296</v>
      </c>
      <c r="Q63" s="870">
        <v>515</v>
      </c>
      <c r="R63" s="284">
        <v>56010027155</v>
      </c>
      <c r="S63" s="694" t="s">
        <v>3561</v>
      </c>
      <c r="T63" s="694">
        <v>2028</v>
      </c>
    </row>
    <row r="64" spans="2:20">
      <c r="B64" s="258"/>
      <c r="C64" s="275"/>
      <c r="D64" s="238">
        <v>0.92500000000000004</v>
      </c>
      <c r="E64" s="238">
        <v>0.9850000000000001</v>
      </c>
      <c r="F64" s="286">
        <v>0.06</v>
      </c>
      <c r="G64" s="287">
        <v>240</v>
      </c>
      <c r="H64" s="261" t="s">
        <v>2933</v>
      </c>
      <c r="I64" s="261"/>
      <c r="J64" s="261"/>
      <c r="K64" s="261"/>
      <c r="L64" s="261"/>
      <c r="M64" s="261"/>
      <c r="N64" s="261"/>
      <c r="O64" s="261"/>
      <c r="P64" s="288">
        <v>656</v>
      </c>
      <c r="Q64" s="686"/>
      <c r="R64" s="287">
        <v>56010027155</v>
      </c>
      <c r="S64" s="703"/>
      <c r="T64" s="703"/>
    </row>
    <row r="65" spans="2:20">
      <c r="B65" s="7" t="s">
        <v>2990</v>
      </c>
      <c r="C65" s="242" t="s">
        <v>928</v>
      </c>
      <c r="D65" s="245">
        <v>0</v>
      </c>
      <c r="E65" s="245">
        <v>3.7999999999999999E-2</v>
      </c>
      <c r="F65" s="283">
        <v>3.7999999999999999E-2</v>
      </c>
      <c r="G65" s="284">
        <v>114</v>
      </c>
      <c r="H65" s="234" t="s">
        <v>2933</v>
      </c>
      <c r="I65" s="234"/>
      <c r="J65" s="234"/>
      <c r="K65" s="234"/>
      <c r="L65" s="234"/>
      <c r="M65" s="234"/>
      <c r="N65" s="234"/>
      <c r="O65" s="234"/>
      <c r="P65" s="285">
        <v>0</v>
      </c>
      <c r="Q65" s="284"/>
      <c r="R65" s="289">
        <v>56010010299</v>
      </c>
      <c r="S65" s="694" t="s">
        <v>3561</v>
      </c>
      <c r="T65" s="694">
        <v>2028</v>
      </c>
    </row>
    <row r="66" spans="2:20">
      <c r="B66" s="258"/>
      <c r="C66" s="259"/>
      <c r="D66" s="238">
        <v>0.123</v>
      </c>
      <c r="E66" s="238">
        <v>0.312</v>
      </c>
      <c r="F66" s="286">
        <v>0.189</v>
      </c>
      <c r="G66" s="287">
        <v>567</v>
      </c>
      <c r="H66" s="261" t="s">
        <v>2933</v>
      </c>
      <c r="I66" s="261"/>
      <c r="J66" s="261"/>
      <c r="K66" s="261"/>
      <c r="L66" s="261"/>
      <c r="M66" s="261"/>
      <c r="N66" s="261"/>
      <c r="O66" s="261"/>
      <c r="P66" s="288">
        <v>0</v>
      </c>
      <c r="Q66" s="287"/>
      <c r="R66" s="287">
        <v>56010017018</v>
      </c>
      <c r="S66" s="703"/>
      <c r="T66" s="703"/>
    </row>
    <row r="67" spans="2:20">
      <c r="B67" s="7" t="s">
        <v>2991</v>
      </c>
      <c r="C67" s="290" t="s">
        <v>135</v>
      </c>
      <c r="D67" s="250">
        <v>0</v>
      </c>
      <c r="E67" s="250">
        <v>0.28100000000000003</v>
      </c>
      <c r="F67" s="280">
        <v>0.28100000000000003</v>
      </c>
      <c r="G67" s="281">
        <v>1405</v>
      </c>
      <c r="H67" s="256" t="s">
        <v>2933</v>
      </c>
      <c r="I67" s="256"/>
      <c r="J67" s="256"/>
      <c r="K67" s="256"/>
      <c r="L67" s="256"/>
      <c r="M67" s="256"/>
      <c r="N67" s="256"/>
      <c r="O67" s="256"/>
      <c r="P67" s="282">
        <v>0</v>
      </c>
      <c r="Q67" s="281"/>
      <c r="R67" s="281">
        <v>56010027094</v>
      </c>
      <c r="S67" s="464" t="s">
        <v>3561</v>
      </c>
      <c r="T67" s="464">
        <v>2028</v>
      </c>
    </row>
    <row r="68" spans="2:20">
      <c r="B68" s="7" t="s">
        <v>2992</v>
      </c>
      <c r="C68" s="242" t="s">
        <v>2993</v>
      </c>
      <c r="D68" s="245">
        <v>0</v>
      </c>
      <c r="E68" s="245">
        <v>0.61899999999999999</v>
      </c>
      <c r="F68" s="232">
        <v>0.61899999999999999</v>
      </c>
      <c r="G68" s="233">
        <v>4333</v>
      </c>
      <c r="H68" s="234" t="s">
        <v>32</v>
      </c>
      <c r="I68" s="234"/>
      <c r="J68" s="234"/>
      <c r="K68" s="234"/>
      <c r="L68" s="234"/>
      <c r="M68" s="234"/>
      <c r="N68" s="234"/>
      <c r="O68" s="234"/>
      <c r="P68" s="235">
        <v>2089</v>
      </c>
      <c r="Q68" s="233">
        <v>1060</v>
      </c>
      <c r="R68" s="233">
        <v>56010027159</v>
      </c>
      <c r="S68" s="694" t="s">
        <v>3561</v>
      </c>
      <c r="T68" s="694">
        <v>2028</v>
      </c>
    </row>
    <row r="69" spans="2:20">
      <c r="B69" s="258"/>
      <c r="C69" s="259"/>
      <c r="D69" s="244">
        <v>0.61899999999999999</v>
      </c>
      <c r="E69" s="244">
        <v>1.095</v>
      </c>
      <c r="F69" s="244">
        <v>0.47599999999999998</v>
      </c>
      <c r="G69" s="260">
        <v>3332</v>
      </c>
      <c r="H69" s="261" t="s">
        <v>32</v>
      </c>
      <c r="I69" s="261"/>
      <c r="J69" s="261"/>
      <c r="K69" s="261"/>
      <c r="L69" s="261"/>
      <c r="M69" s="261"/>
      <c r="N69" s="261"/>
      <c r="O69" s="261"/>
      <c r="P69" s="262">
        <v>1597</v>
      </c>
      <c r="Q69" s="260">
        <v>870</v>
      </c>
      <c r="R69" s="260">
        <v>56010027160</v>
      </c>
      <c r="S69" s="703"/>
      <c r="T69" s="703"/>
    </row>
    <row r="70" spans="2:20">
      <c r="B70" s="258"/>
      <c r="C70" s="259"/>
      <c r="D70" s="244">
        <v>1.095</v>
      </c>
      <c r="E70" s="244">
        <v>1.214</v>
      </c>
      <c r="F70" s="244">
        <v>0.11899999999999999</v>
      </c>
      <c r="G70" s="260">
        <v>833</v>
      </c>
      <c r="H70" s="261" t="s">
        <v>32</v>
      </c>
      <c r="I70" s="261"/>
      <c r="J70" s="261"/>
      <c r="K70" s="261"/>
      <c r="L70" s="261"/>
      <c r="M70" s="261"/>
      <c r="N70" s="261"/>
      <c r="O70" s="261"/>
      <c r="P70" s="262">
        <v>98</v>
      </c>
      <c r="Q70" s="260">
        <v>166</v>
      </c>
      <c r="R70" s="260">
        <v>56010027206</v>
      </c>
      <c r="S70" s="703"/>
      <c r="T70" s="703"/>
    </row>
    <row r="71" spans="2:20">
      <c r="B71" s="258"/>
      <c r="C71" s="259"/>
      <c r="D71" s="244">
        <v>1.214</v>
      </c>
      <c r="E71" s="244">
        <v>4.1790000000000003</v>
      </c>
      <c r="F71" s="244">
        <v>2.9649999999999999</v>
      </c>
      <c r="G71" s="260">
        <v>18905</v>
      </c>
      <c r="H71" s="261" t="s">
        <v>32</v>
      </c>
      <c r="I71" s="261"/>
      <c r="J71" s="261"/>
      <c r="K71" s="261"/>
      <c r="L71" s="261"/>
      <c r="M71" s="261"/>
      <c r="N71" s="261"/>
      <c r="O71" s="261"/>
      <c r="P71" s="262">
        <v>8806</v>
      </c>
      <c r="Q71" s="871">
        <v>5450</v>
      </c>
      <c r="R71" s="260">
        <v>56010027207</v>
      </c>
      <c r="S71" s="703"/>
      <c r="T71" s="703"/>
    </row>
    <row r="72" spans="2:20">
      <c r="B72" s="258"/>
      <c r="C72" s="259"/>
      <c r="D72" s="244">
        <v>4.1790000000000003</v>
      </c>
      <c r="E72" s="244">
        <v>4.6270000000000007</v>
      </c>
      <c r="F72" s="244">
        <v>0.44800000000000001</v>
      </c>
      <c r="G72" s="260">
        <v>3136</v>
      </c>
      <c r="H72" s="261" t="s">
        <v>32</v>
      </c>
      <c r="I72" s="261"/>
      <c r="J72" s="261"/>
      <c r="K72" s="261"/>
      <c r="L72" s="261"/>
      <c r="M72" s="261"/>
      <c r="N72" s="261"/>
      <c r="O72" s="261"/>
      <c r="P72" s="262"/>
      <c r="Q72" s="687"/>
      <c r="R72" s="260">
        <v>56860020755</v>
      </c>
      <c r="S72" s="703"/>
      <c r="T72" s="703"/>
    </row>
    <row r="73" spans="2:20">
      <c r="B73" s="258"/>
      <c r="C73" s="266" t="s">
        <v>2994</v>
      </c>
      <c r="D73" s="244">
        <v>0</v>
      </c>
      <c r="E73" s="244">
        <v>0.11600000000000001</v>
      </c>
      <c r="F73" s="244">
        <v>0.11600000000000001</v>
      </c>
      <c r="G73" s="260">
        <v>870</v>
      </c>
      <c r="H73" s="261" t="s">
        <v>32</v>
      </c>
      <c r="I73" s="261"/>
      <c r="J73" s="261"/>
      <c r="K73" s="261"/>
      <c r="L73" s="261"/>
      <c r="M73" s="261"/>
      <c r="N73" s="261"/>
      <c r="O73" s="261"/>
      <c r="P73" s="262">
        <v>0</v>
      </c>
      <c r="Q73" s="687"/>
      <c r="R73" s="287">
        <v>56010027207</v>
      </c>
      <c r="S73" s="703"/>
      <c r="T73" s="703"/>
    </row>
    <row r="74" spans="2:20">
      <c r="B74" s="236"/>
      <c r="C74" s="237" t="s">
        <v>2995</v>
      </c>
      <c r="D74" s="238">
        <v>0</v>
      </c>
      <c r="E74" s="238">
        <v>0.11</v>
      </c>
      <c r="F74" s="291">
        <v>0.11</v>
      </c>
      <c r="G74" s="292">
        <v>440</v>
      </c>
      <c r="H74" s="240" t="s">
        <v>2996</v>
      </c>
      <c r="I74" s="240"/>
      <c r="J74" s="240"/>
      <c r="K74" s="240"/>
      <c r="L74" s="240"/>
      <c r="M74" s="240"/>
      <c r="N74" s="240"/>
      <c r="O74" s="240"/>
      <c r="P74" s="293">
        <v>264</v>
      </c>
      <c r="Q74" s="686"/>
      <c r="R74" s="292">
        <v>56010027207</v>
      </c>
      <c r="S74" s="703"/>
      <c r="T74" s="703"/>
    </row>
    <row r="75" spans="2:20">
      <c r="B75" s="7" t="s">
        <v>2997</v>
      </c>
      <c r="C75" s="242" t="s">
        <v>2998</v>
      </c>
      <c r="D75" s="254">
        <v>0</v>
      </c>
      <c r="E75" s="254">
        <v>0.16300000000000001</v>
      </c>
      <c r="F75" s="232">
        <v>0.16300000000000001</v>
      </c>
      <c r="G75" s="233">
        <v>717</v>
      </c>
      <c r="H75" s="234" t="s">
        <v>2933</v>
      </c>
      <c r="I75" s="234"/>
      <c r="J75" s="234"/>
      <c r="K75" s="234"/>
      <c r="L75" s="234"/>
      <c r="M75" s="234"/>
      <c r="N75" s="234"/>
      <c r="O75" s="234"/>
      <c r="P75" s="235">
        <v>0</v>
      </c>
      <c r="Q75" s="233"/>
      <c r="R75" s="233">
        <v>56010027010</v>
      </c>
      <c r="S75" s="464" t="s">
        <v>3561</v>
      </c>
      <c r="T75" s="464">
        <v>2028</v>
      </c>
    </row>
    <row r="76" spans="2:20">
      <c r="B76" s="7" t="s">
        <v>2999</v>
      </c>
      <c r="C76" s="242" t="s">
        <v>3000</v>
      </c>
      <c r="D76" s="245">
        <v>0</v>
      </c>
      <c r="E76" s="245">
        <v>0.74</v>
      </c>
      <c r="F76" s="232">
        <v>0.74</v>
      </c>
      <c r="G76" s="233">
        <v>5180</v>
      </c>
      <c r="H76" s="234" t="s">
        <v>32</v>
      </c>
      <c r="I76" s="234"/>
      <c r="J76" s="234"/>
      <c r="K76" s="234"/>
      <c r="L76" s="234"/>
      <c r="M76" s="234"/>
      <c r="N76" s="234"/>
      <c r="O76" s="234"/>
      <c r="P76" s="235">
        <v>850</v>
      </c>
      <c r="Q76" s="233">
        <v>387</v>
      </c>
      <c r="R76" s="233">
        <v>56010027113</v>
      </c>
      <c r="S76" s="694" t="s">
        <v>3561</v>
      </c>
      <c r="T76" s="694">
        <v>2028</v>
      </c>
    </row>
    <row r="77" spans="2:20">
      <c r="B77" s="266"/>
      <c r="C77" s="266" t="s">
        <v>3001</v>
      </c>
      <c r="D77" s="244">
        <v>0</v>
      </c>
      <c r="E77" s="244">
        <v>0.15</v>
      </c>
      <c r="F77" s="244">
        <v>0.15</v>
      </c>
      <c r="G77" s="260">
        <v>525</v>
      </c>
      <c r="H77" s="261" t="s">
        <v>32</v>
      </c>
      <c r="I77" s="261"/>
      <c r="J77" s="261"/>
      <c r="K77" s="261"/>
      <c r="L77" s="261"/>
      <c r="M77" s="261"/>
      <c r="N77" s="261"/>
      <c r="O77" s="261"/>
      <c r="P77" s="262">
        <v>0</v>
      </c>
      <c r="Q77" s="260"/>
      <c r="R77" s="260">
        <v>56010027113</v>
      </c>
      <c r="S77" s="703"/>
      <c r="T77" s="703"/>
    </row>
    <row r="78" spans="2:20">
      <c r="B78" s="294"/>
      <c r="C78" s="270"/>
      <c r="D78" s="244">
        <v>0.15</v>
      </c>
      <c r="E78" s="244">
        <v>0.27200000000000002</v>
      </c>
      <c r="F78" s="244">
        <v>0.122</v>
      </c>
      <c r="G78" s="260">
        <v>366</v>
      </c>
      <c r="H78" s="272" t="s">
        <v>2933</v>
      </c>
      <c r="I78" s="272"/>
      <c r="J78" s="272"/>
      <c r="K78" s="272"/>
      <c r="L78" s="272"/>
      <c r="M78" s="272"/>
      <c r="N78" s="272"/>
      <c r="O78" s="272"/>
      <c r="P78" s="262">
        <v>0</v>
      </c>
      <c r="Q78" s="260"/>
      <c r="R78" s="260">
        <v>56010027113</v>
      </c>
      <c r="S78" s="703"/>
      <c r="T78" s="703"/>
    </row>
    <row r="79" spans="2:20">
      <c r="B79" s="10" t="s">
        <v>3002</v>
      </c>
      <c r="C79" s="324" t="s">
        <v>3003</v>
      </c>
      <c r="D79" s="232">
        <v>0</v>
      </c>
      <c r="E79" s="232">
        <v>2.5999999999999999E-2</v>
      </c>
      <c r="F79" s="232">
        <v>2.5999999999999999E-2</v>
      </c>
      <c r="G79" s="233">
        <v>78</v>
      </c>
      <c r="H79" s="234" t="s">
        <v>2933</v>
      </c>
      <c r="I79" s="234"/>
      <c r="J79" s="234"/>
      <c r="K79" s="234"/>
      <c r="L79" s="234"/>
      <c r="M79" s="234"/>
      <c r="N79" s="234"/>
      <c r="O79" s="234"/>
      <c r="P79" s="235">
        <v>0</v>
      </c>
      <c r="Q79" s="233"/>
      <c r="R79" s="233">
        <v>56010017097</v>
      </c>
      <c r="S79" s="694" t="s">
        <v>3561</v>
      </c>
      <c r="T79" s="694">
        <v>2028</v>
      </c>
    </row>
    <row r="80" spans="2:20">
      <c r="B80" s="326"/>
      <c r="C80" s="325"/>
      <c r="D80" s="244">
        <v>2.5999999999999999E-2</v>
      </c>
      <c r="E80" s="244">
        <v>3.4999999999999996E-2</v>
      </c>
      <c r="F80" s="244">
        <v>8.9999999999999993E-3</v>
      </c>
      <c r="G80" s="260">
        <v>27</v>
      </c>
      <c r="H80" s="261" t="s">
        <v>32</v>
      </c>
      <c r="I80" s="261"/>
      <c r="J80" s="261"/>
      <c r="K80" s="261"/>
      <c r="L80" s="261"/>
      <c r="M80" s="261"/>
      <c r="N80" s="261"/>
      <c r="O80" s="261"/>
      <c r="P80" s="262">
        <v>0</v>
      </c>
      <c r="Q80" s="260"/>
      <c r="R80" s="260">
        <v>56010017097</v>
      </c>
      <c r="S80" s="703"/>
      <c r="T80" s="703"/>
    </row>
    <row r="81" spans="2:20">
      <c r="B81" s="327"/>
      <c r="C81" s="295"/>
      <c r="D81" s="263">
        <v>3.4999999999999996E-2</v>
      </c>
      <c r="E81" s="263">
        <v>0.11199999999999999</v>
      </c>
      <c r="F81" s="238">
        <v>7.6999999999999999E-2</v>
      </c>
      <c r="G81" s="239">
        <v>462</v>
      </c>
      <c r="H81" s="240" t="s">
        <v>32</v>
      </c>
      <c r="I81" s="240"/>
      <c r="J81" s="240"/>
      <c r="K81" s="240"/>
      <c r="L81" s="240"/>
      <c r="M81" s="240"/>
      <c r="N81" s="240"/>
      <c r="O81" s="240"/>
      <c r="P81" s="241">
        <v>137</v>
      </c>
      <c r="Q81" s="239">
        <v>102</v>
      </c>
      <c r="R81" s="239">
        <v>56010017096</v>
      </c>
      <c r="S81" s="703"/>
      <c r="T81" s="703"/>
    </row>
    <row r="82" spans="2:20">
      <c r="B82" s="19" t="s">
        <v>3004</v>
      </c>
      <c r="C82" s="253" t="s">
        <v>933</v>
      </c>
      <c r="D82" s="254">
        <v>0</v>
      </c>
      <c r="E82" s="254">
        <v>7.0999999999999994E-2</v>
      </c>
      <c r="F82" s="254">
        <v>7.0999999999999994E-2</v>
      </c>
      <c r="G82" s="255">
        <v>213</v>
      </c>
      <c r="H82" s="256" t="s">
        <v>2933</v>
      </c>
      <c r="I82" s="256"/>
      <c r="J82" s="256"/>
      <c r="K82" s="256"/>
      <c r="L82" s="256"/>
      <c r="M82" s="256"/>
      <c r="N82" s="256"/>
      <c r="O82" s="256"/>
      <c r="P82" s="257">
        <v>0</v>
      </c>
      <c r="Q82" s="255"/>
      <c r="R82" s="255">
        <v>56010017017</v>
      </c>
      <c r="S82" s="464" t="s">
        <v>3561</v>
      </c>
      <c r="T82" s="464">
        <v>2028</v>
      </c>
    </row>
    <row r="83" spans="2:20">
      <c r="B83" s="7" t="s">
        <v>3005</v>
      </c>
      <c r="C83" s="242" t="s">
        <v>3006</v>
      </c>
      <c r="D83" s="232">
        <v>0</v>
      </c>
      <c r="E83" s="232">
        <v>0.16800000000000001</v>
      </c>
      <c r="F83" s="232">
        <v>0.16800000000000001</v>
      </c>
      <c r="G83" s="233">
        <v>588</v>
      </c>
      <c r="H83" s="234" t="s">
        <v>2933</v>
      </c>
      <c r="I83" s="234"/>
      <c r="J83" s="234"/>
      <c r="K83" s="234"/>
      <c r="L83" s="234"/>
      <c r="M83" s="234"/>
      <c r="N83" s="234"/>
      <c r="O83" s="234"/>
      <c r="P83" s="235">
        <v>0</v>
      </c>
      <c r="Q83" s="233"/>
      <c r="R83" s="233">
        <v>56010017063</v>
      </c>
      <c r="S83" s="694" t="s">
        <v>3561</v>
      </c>
      <c r="T83" s="694">
        <v>2028</v>
      </c>
    </row>
    <row r="84" spans="2:20">
      <c r="B84" s="236"/>
      <c r="C84" s="249"/>
      <c r="D84" s="238">
        <v>0.16800000000000001</v>
      </c>
      <c r="E84" s="238">
        <v>0.34599999999999997</v>
      </c>
      <c r="F84" s="238">
        <v>0.17799999999999999</v>
      </c>
      <c r="G84" s="239">
        <v>712</v>
      </c>
      <c r="H84" s="240" t="s">
        <v>2933</v>
      </c>
      <c r="I84" s="240"/>
      <c r="J84" s="240"/>
      <c r="K84" s="240"/>
      <c r="L84" s="240"/>
      <c r="M84" s="240"/>
      <c r="N84" s="240"/>
      <c r="O84" s="240"/>
      <c r="P84" s="241">
        <v>0</v>
      </c>
      <c r="Q84" s="239"/>
      <c r="R84" s="239">
        <v>56010017062</v>
      </c>
      <c r="S84" s="703"/>
      <c r="T84" s="703"/>
    </row>
    <row r="85" spans="2:20">
      <c r="B85" s="7" t="s">
        <v>3007</v>
      </c>
      <c r="C85" s="242" t="s">
        <v>3008</v>
      </c>
      <c r="D85" s="232">
        <v>0</v>
      </c>
      <c r="E85" s="232">
        <v>0.11600000000000001</v>
      </c>
      <c r="F85" s="232">
        <v>0.11600000000000001</v>
      </c>
      <c r="G85" s="233">
        <v>696</v>
      </c>
      <c r="H85" s="234" t="s">
        <v>2933</v>
      </c>
      <c r="I85" s="234"/>
      <c r="J85" s="234"/>
      <c r="K85" s="234"/>
      <c r="L85" s="234"/>
      <c r="M85" s="234"/>
      <c r="N85" s="234"/>
      <c r="O85" s="234"/>
      <c r="P85" s="235">
        <v>0</v>
      </c>
      <c r="Q85" s="233"/>
      <c r="R85" s="233">
        <v>56010017126</v>
      </c>
      <c r="S85" s="694" t="s">
        <v>3561</v>
      </c>
      <c r="T85" s="694">
        <v>2028</v>
      </c>
    </row>
    <row r="86" spans="2:20">
      <c r="B86" s="296"/>
      <c r="C86" s="297"/>
      <c r="D86" s="244">
        <v>0.11600000000000001</v>
      </c>
      <c r="E86" s="244">
        <v>0.20100000000000001</v>
      </c>
      <c r="F86" s="298">
        <v>8.5000000000000006E-2</v>
      </c>
      <c r="G86" s="299">
        <v>340</v>
      </c>
      <c r="H86" s="261" t="s">
        <v>2933</v>
      </c>
      <c r="I86" s="261"/>
      <c r="J86" s="261"/>
      <c r="K86" s="261"/>
      <c r="L86" s="261"/>
      <c r="M86" s="261"/>
      <c r="N86" s="261"/>
      <c r="O86" s="261"/>
      <c r="P86" s="300">
        <v>0</v>
      </c>
      <c r="Q86" s="260"/>
      <c r="R86" s="260">
        <v>56010017126</v>
      </c>
      <c r="S86" s="703"/>
      <c r="T86" s="703"/>
    </row>
    <row r="87" spans="2:20">
      <c r="B87" s="236"/>
      <c r="C87" s="249"/>
      <c r="D87" s="238">
        <v>0.20100000000000001</v>
      </c>
      <c r="E87" s="238">
        <v>0.38400000000000001</v>
      </c>
      <c r="F87" s="238">
        <v>0.183</v>
      </c>
      <c r="G87" s="239">
        <v>549</v>
      </c>
      <c r="H87" s="240" t="s">
        <v>42</v>
      </c>
      <c r="I87" s="240"/>
      <c r="J87" s="240"/>
      <c r="K87" s="240"/>
      <c r="L87" s="240"/>
      <c r="M87" s="240"/>
      <c r="N87" s="240"/>
      <c r="O87" s="240"/>
      <c r="P87" s="241">
        <v>0</v>
      </c>
      <c r="Q87" s="239"/>
      <c r="R87" s="239">
        <v>56010017126</v>
      </c>
      <c r="S87" s="703"/>
      <c r="T87" s="703"/>
    </row>
    <row r="88" spans="2:20">
      <c r="B88" s="7" t="s">
        <v>3009</v>
      </c>
      <c r="C88" s="274" t="s">
        <v>3010</v>
      </c>
      <c r="D88" s="232">
        <v>0</v>
      </c>
      <c r="E88" s="232">
        <v>0.125</v>
      </c>
      <c r="F88" s="232">
        <v>0.125</v>
      </c>
      <c r="G88" s="233">
        <v>750</v>
      </c>
      <c r="H88" s="234" t="s">
        <v>32</v>
      </c>
      <c r="I88" s="234"/>
      <c r="J88" s="234"/>
      <c r="K88" s="234"/>
      <c r="L88" s="234"/>
      <c r="M88" s="234"/>
      <c r="N88" s="234"/>
      <c r="O88" s="234"/>
      <c r="P88" s="235">
        <v>0</v>
      </c>
      <c r="Q88" s="233"/>
      <c r="R88" s="233">
        <v>56010017132</v>
      </c>
      <c r="S88" s="694" t="s">
        <v>3561</v>
      </c>
      <c r="T88" s="694">
        <v>2028</v>
      </c>
    </row>
    <row r="89" spans="2:20">
      <c r="B89" s="236"/>
      <c r="C89" s="277"/>
      <c r="D89" s="263">
        <v>0.125</v>
      </c>
      <c r="E89" s="263">
        <v>0.27500000000000002</v>
      </c>
      <c r="F89" s="238">
        <v>0.15</v>
      </c>
      <c r="G89" s="239">
        <v>600</v>
      </c>
      <c r="H89" s="240" t="s">
        <v>2933</v>
      </c>
      <c r="I89" s="240"/>
      <c r="J89" s="240"/>
      <c r="K89" s="240"/>
      <c r="L89" s="240"/>
      <c r="M89" s="240"/>
      <c r="N89" s="240"/>
      <c r="O89" s="240"/>
      <c r="P89" s="241">
        <v>0</v>
      </c>
      <c r="Q89" s="239"/>
      <c r="R89" s="239">
        <v>56010017132</v>
      </c>
      <c r="S89" s="703"/>
      <c r="T89" s="703"/>
    </row>
    <row r="90" spans="2:20">
      <c r="B90" s="7" t="s">
        <v>3011</v>
      </c>
      <c r="C90" s="242" t="s">
        <v>3012</v>
      </c>
      <c r="D90" s="232">
        <v>0</v>
      </c>
      <c r="E90" s="232">
        <v>0.111</v>
      </c>
      <c r="F90" s="232">
        <v>0.111</v>
      </c>
      <c r="G90" s="233">
        <v>400</v>
      </c>
      <c r="H90" s="234" t="s">
        <v>2933</v>
      </c>
      <c r="I90" s="234"/>
      <c r="J90" s="234"/>
      <c r="K90" s="234"/>
      <c r="L90" s="234"/>
      <c r="M90" s="234"/>
      <c r="N90" s="234"/>
      <c r="O90" s="234"/>
      <c r="P90" s="235">
        <v>0</v>
      </c>
      <c r="Q90" s="233"/>
      <c r="R90" s="233">
        <v>56010027030</v>
      </c>
      <c r="S90" s="694" t="s">
        <v>3561</v>
      </c>
      <c r="T90" s="694">
        <v>2028</v>
      </c>
    </row>
    <row r="91" spans="2:20">
      <c r="B91" s="236"/>
      <c r="C91" s="249"/>
      <c r="D91" s="238">
        <v>0.111</v>
      </c>
      <c r="E91" s="238">
        <v>0.28599999999999998</v>
      </c>
      <c r="F91" s="238">
        <v>0.17499999999999999</v>
      </c>
      <c r="G91" s="239">
        <v>630</v>
      </c>
      <c r="H91" s="240" t="s">
        <v>2933</v>
      </c>
      <c r="I91" s="240"/>
      <c r="J91" s="240"/>
      <c r="K91" s="240"/>
      <c r="L91" s="240"/>
      <c r="M91" s="240"/>
      <c r="N91" s="240"/>
      <c r="O91" s="240"/>
      <c r="P91" s="241">
        <v>0</v>
      </c>
      <c r="Q91" s="239"/>
      <c r="R91" s="239">
        <v>56010020967</v>
      </c>
      <c r="S91" s="703"/>
      <c r="T91" s="703"/>
    </row>
    <row r="92" spans="2:20">
      <c r="B92" s="7" t="s">
        <v>3013</v>
      </c>
      <c r="C92" s="242" t="s">
        <v>3014</v>
      </c>
      <c r="D92" s="245">
        <v>0</v>
      </c>
      <c r="E92" s="245">
        <v>0.312</v>
      </c>
      <c r="F92" s="232">
        <v>0.312</v>
      </c>
      <c r="G92" s="264">
        <v>1872</v>
      </c>
      <c r="H92" s="234" t="s">
        <v>32</v>
      </c>
      <c r="I92" s="234"/>
      <c r="J92" s="234"/>
      <c r="K92" s="234"/>
      <c r="L92" s="234"/>
      <c r="M92" s="234"/>
      <c r="N92" s="234"/>
      <c r="O92" s="234"/>
      <c r="P92" s="235">
        <v>133</v>
      </c>
      <c r="Q92" s="233">
        <v>42</v>
      </c>
      <c r="R92" s="233">
        <v>56010027188</v>
      </c>
      <c r="S92" s="694" t="s">
        <v>3561</v>
      </c>
      <c r="T92" s="694">
        <v>2028</v>
      </c>
    </row>
    <row r="93" spans="2:20">
      <c r="B93" s="258"/>
      <c r="C93" s="259"/>
      <c r="D93" s="244">
        <v>0.312</v>
      </c>
      <c r="E93" s="244">
        <v>0.57299999999999995</v>
      </c>
      <c r="F93" s="244">
        <v>0.26100000000000001</v>
      </c>
      <c r="G93" s="260">
        <v>1305</v>
      </c>
      <c r="H93" s="261" t="s">
        <v>32</v>
      </c>
      <c r="I93" s="261"/>
      <c r="J93" s="261"/>
      <c r="K93" s="261"/>
      <c r="L93" s="261"/>
      <c r="M93" s="261"/>
      <c r="N93" s="261"/>
      <c r="O93" s="261"/>
      <c r="P93" s="262">
        <v>704</v>
      </c>
      <c r="Q93" s="260">
        <v>257</v>
      </c>
      <c r="R93" s="260">
        <v>56010027141</v>
      </c>
      <c r="S93" s="703"/>
      <c r="T93" s="703"/>
    </row>
    <row r="94" spans="2:20">
      <c r="B94" s="236"/>
      <c r="C94" s="249"/>
      <c r="D94" s="263">
        <v>0.57299999999999995</v>
      </c>
      <c r="E94" s="263">
        <v>0.6399999999999999</v>
      </c>
      <c r="F94" s="238">
        <v>6.7000000000000004E-2</v>
      </c>
      <c r="G94" s="239">
        <v>335</v>
      </c>
      <c r="H94" s="240" t="s">
        <v>32</v>
      </c>
      <c r="I94" s="240"/>
      <c r="J94" s="240"/>
      <c r="K94" s="240"/>
      <c r="L94" s="240"/>
      <c r="M94" s="240"/>
      <c r="N94" s="240"/>
      <c r="O94" s="240"/>
      <c r="P94" s="241">
        <v>0</v>
      </c>
      <c r="Q94" s="239"/>
      <c r="R94" s="239">
        <v>56010027150</v>
      </c>
      <c r="S94" s="703"/>
      <c r="T94" s="703"/>
    </row>
    <row r="95" spans="2:20">
      <c r="B95" s="7" t="s">
        <v>3015</v>
      </c>
      <c r="C95" s="253" t="s">
        <v>3016</v>
      </c>
      <c r="D95" s="254">
        <v>0</v>
      </c>
      <c r="E95" s="254">
        <v>5.8000000000000003E-2</v>
      </c>
      <c r="F95" s="254">
        <v>5.8000000000000003E-2</v>
      </c>
      <c r="G95" s="255">
        <v>174</v>
      </c>
      <c r="H95" s="256" t="s">
        <v>2933</v>
      </c>
      <c r="I95" s="256"/>
      <c r="J95" s="256"/>
      <c r="K95" s="256"/>
      <c r="L95" s="256"/>
      <c r="M95" s="256"/>
      <c r="N95" s="256"/>
      <c r="O95" s="256"/>
      <c r="P95" s="257">
        <v>0</v>
      </c>
      <c r="Q95" s="255"/>
      <c r="R95" s="255">
        <v>56010017102</v>
      </c>
      <c r="S95" s="464" t="s">
        <v>3561</v>
      </c>
      <c r="T95" s="464">
        <v>2028</v>
      </c>
    </row>
    <row r="96" spans="2:20">
      <c r="B96" s="7" t="s">
        <v>3017</v>
      </c>
      <c r="C96" s="231" t="s">
        <v>3018</v>
      </c>
      <c r="D96" s="250">
        <v>0</v>
      </c>
      <c r="E96" s="250">
        <v>0.04</v>
      </c>
      <c r="F96" s="245">
        <v>0.04</v>
      </c>
      <c r="G96" s="246">
        <v>120</v>
      </c>
      <c r="H96" s="247" t="s">
        <v>2933</v>
      </c>
      <c r="I96" s="247"/>
      <c r="J96" s="247"/>
      <c r="K96" s="247"/>
      <c r="L96" s="247"/>
      <c r="M96" s="247"/>
      <c r="N96" s="247"/>
      <c r="O96" s="247"/>
      <c r="P96" s="248">
        <v>0</v>
      </c>
      <c r="Q96" s="246"/>
      <c r="R96" s="246">
        <v>56010017059</v>
      </c>
      <c r="S96" s="464" t="s">
        <v>3561</v>
      </c>
      <c r="T96" s="464">
        <v>2028</v>
      </c>
    </row>
    <row r="97" spans="2:20">
      <c r="B97" s="7" t="s">
        <v>3019</v>
      </c>
      <c r="C97" s="242" t="s">
        <v>3020</v>
      </c>
      <c r="D97" s="245">
        <v>0</v>
      </c>
      <c r="E97" s="245">
        <v>0.311</v>
      </c>
      <c r="F97" s="232">
        <v>0.311</v>
      </c>
      <c r="G97" s="233">
        <v>2799</v>
      </c>
      <c r="H97" s="234" t="s">
        <v>32</v>
      </c>
      <c r="I97" s="234"/>
      <c r="J97" s="234"/>
      <c r="K97" s="234"/>
      <c r="L97" s="234"/>
      <c r="M97" s="234"/>
      <c r="N97" s="234"/>
      <c r="O97" s="234"/>
      <c r="P97" s="235">
        <v>261</v>
      </c>
      <c r="Q97" s="233">
        <v>145</v>
      </c>
      <c r="R97" s="233">
        <v>56010017119</v>
      </c>
      <c r="S97" s="694" t="s">
        <v>3561</v>
      </c>
      <c r="T97" s="694">
        <v>2028</v>
      </c>
    </row>
    <row r="98" spans="2:20">
      <c r="B98" s="258"/>
      <c r="C98" s="259"/>
      <c r="D98" s="244">
        <v>0.311</v>
      </c>
      <c r="E98" s="244">
        <v>0.47099999999999997</v>
      </c>
      <c r="F98" s="244">
        <v>0.16</v>
      </c>
      <c r="G98" s="260">
        <v>1280</v>
      </c>
      <c r="H98" s="261" t="s">
        <v>32</v>
      </c>
      <c r="I98" s="261"/>
      <c r="J98" s="261"/>
      <c r="K98" s="261"/>
      <c r="L98" s="261"/>
      <c r="M98" s="261"/>
      <c r="N98" s="261"/>
      <c r="O98" s="261"/>
      <c r="P98" s="262">
        <v>0</v>
      </c>
      <c r="Q98" s="260"/>
      <c r="R98" s="260">
        <v>56010017151</v>
      </c>
      <c r="S98" s="703"/>
      <c r="T98" s="703"/>
    </row>
    <row r="99" spans="2:20">
      <c r="B99" s="258"/>
      <c r="C99" s="259"/>
      <c r="D99" s="244">
        <v>0.47099999999999997</v>
      </c>
      <c r="E99" s="244">
        <v>0.70599999999999996</v>
      </c>
      <c r="F99" s="244">
        <v>0.23499999999999999</v>
      </c>
      <c r="G99" s="260">
        <v>1880</v>
      </c>
      <c r="H99" s="261" t="s">
        <v>32</v>
      </c>
      <c r="I99" s="261"/>
      <c r="J99" s="261"/>
      <c r="K99" s="261"/>
      <c r="L99" s="261"/>
      <c r="M99" s="261"/>
      <c r="N99" s="261"/>
      <c r="O99" s="261"/>
      <c r="P99" s="262">
        <v>0</v>
      </c>
      <c r="Q99" s="260"/>
      <c r="R99" s="260">
        <v>56010017153</v>
      </c>
      <c r="S99" s="703"/>
      <c r="T99" s="703"/>
    </row>
    <row r="100" spans="2:20">
      <c r="B100" s="269"/>
      <c r="C100" s="270"/>
      <c r="D100" s="244">
        <v>0.70599999999999996</v>
      </c>
      <c r="E100" s="244">
        <v>1.2309999999999999</v>
      </c>
      <c r="F100" s="263">
        <v>0.52500000000000002</v>
      </c>
      <c r="G100" s="271">
        <v>4200</v>
      </c>
      <c r="H100" s="272" t="s">
        <v>32</v>
      </c>
      <c r="I100" s="272"/>
      <c r="J100" s="272"/>
      <c r="K100" s="272"/>
      <c r="L100" s="272"/>
      <c r="M100" s="272"/>
      <c r="N100" s="272"/>
      <c r="O100" s="272"/>
      <c r="P100" s="273">
        <v>0</v>
      </c>
      <c r="Q100" s="271"/>
      <c r="R100" s="271">
        <v>56700060296</v>
      </c>
      <c r="S100" s="703"/>
      <c r="T100" s="703"/>
    </row>
    <row r="101" spans="2:20">
      <c r="B101" s="236"/>
      <c r="C101" s="237" t="s">
        <v>3021</v>
      </c>
      <c r="D101" s="238">
        <v>0</v>
      </c>
      <c r="E101" s="238">
        <v>3.2000000000000001E-2</v>
      </c>
      <c r="F101" s="238">
        <v>3.2000000000000001E-2</v>
      </c>
      <c r="G101" s="239">
        <v>192</v>
      </c>
      <c r="H101" s="240" t="s">
        <v>32</v>
      </c>
      <c r="I101" s="240"/>
      <c r="J101" s="240"/>
      <c r="K101" s="240"/>
      <c r="L101" s="240"/>
      <c r="M101" s="240"/>
      <c r="N101" s="240"/>
      <c r="O101" s="240"/>
      <c r="P101" s="241">
        <v>0</v>
      </c>
      <c r="Q101" s="239"/>
      <c r="R101" s="239">
        <v>56010017119</v>
      </c>
      <c r="S101" s="703"/>
      <c r="T101" s="703"/>
    </row>
    <row r="102" spans="2:20" ht="22.5">
      <c r="B102" s="7" t="s">
        <v>3022</v>
      </c>
      <c r="C102" s="301" t="s">
        <v>3023</v>
      </c>
      <c r="D102" s="302">
        <v>0</v>
      </c>
      <c r="E102" s="302">
        <v>0.59199999999999997</v>
      </c>
      <c r="F102" s="302">
        <v>0.59199999999999997</v>
      </c>
      <c r="G102" s="303">
        <v>2605</v>
      </c>
      <c r="H102" s="304" t="s">
        <v>32</v>
      </c>
      <c r="I102" s="305" t="s">
        <v>3598</v>
      </c>
      <c r="J102" s="306">
        <v>0.1</v>
      </c>
      <c r="K102" s="47" t="s">
        <v>3024</v>
      </c>
      <c r="L102" s="303">
        <v>198</v>
      </c>
      <c r="M102" s="303">
        <v>1584</v>
      </c>
      <c r="N102" s="303"/>
      <c r="O102" s="303" t="s">
        <v>3025</v>
      </c>
      <c r="P102" s="307">
        <v>0</v>
      </c>
      <c r="Q102" s="303"/>
      <c r="R102" s="303">
        <v>56010013107</v>
      </c>
      <c r="S102" s="464" t="s">
        <v>3561</v>
      </c>
      <c r="T102" s="464">
        <v>2028</v>
      </c>
    </row>
    <row r="103" spans="2:20">
      <c r="B103" s="7" t="s">
        <v>3026</v>
      </c>
      <c r="C103" s="242" t="s">
        <v>3027</v>
      </c>
      <c r="D103" s="232">
        <v>0</v>
      </c>
      <c r="E103" s="232">
        <v>0.39800000000000002</v>
      </c>
      <c r="F103" s="232">
        <v>0.39800000000000002</v>
      </c>
      <c r="G103" s="233">
        <v>1433</v>
      </c>
      <c r="H103" s="234" t="s">
        <v>2933</v>
      </c>
      <c r="I103" s="234"/>
      <c r="J103" s="234"/>
      <c r="K103" s="234"/>
      <c r="L103" s="234"/>
      <c r="M103" s="234"/>
      <c r="N103" s="234"/>
      <c r="O103" s="234"/>
      <c r="P103" s="235">
        <v>0</v>
      </c>
      <c r="Q103" s="233"/>
      <c r="R103" s="233">
        <v>56010027123</v>
      </c>
      <c r="S103" s="694" t="s">
        <v>3561</v>
      </c>
      <c r="T103" s="694">
        <v>2028</v>
      </c>
    </row>
    <row r="104" spans="2:20">
      <c r="B104" s="236"/>
      <c r="C104" s="237" t="s">
        <v>3028</v>
      </c>
      <c r="D104" s="263">
        <v>0</v>
      </c>
      <c r="E104" s="263">
        <v>0.109</v>
      </c>
      <c r="F104" s="238">
        <v>0.109</v>
      </c>
      <c r="G104" s="239">
        <v>327</v>
      </c>
      <c r="H104" s="240" t="s">
        <v>2933</v>
      </c>
      <c r="I104" s="240"/>
      <c r="J104" s="240"/>
      <c r="K104" s="240"/>
      <c r="L104" s="240"/>
      <c r="M104" s="240"/>
      <c r="N104" s="240"/>
      <c r="O104" s="240"/>
      <c r="P104" s="241">
        <v>0</v>
      </c>
      <c r="Q104" s="239"/>
      <c r="R104" s="239">
        <v>56010027123</v>
      </c>
      <c r="S104" s="703"/>
      <c r="T104" s="703"/>
    </row>
    <row r="105" spans="2:20">
      <c r="B105" s="7" t="s">
        <v>3029</v>
      </c>
      <c r="C105" s="274" t="s">
        <v>3030</v>
      </c>
      <c r="D105" s="232">
        <v>0</v>
      </c>
      <c r="E105" s="232">
        <v>0.03</v>
      </c>
      <c r="F105" s="232">
        <v>0.03</v>
      </c>
      <c r="G105" s="233">
        <v>90</v>
      </c>
      <c r="H105" s="234" t="s">
        <v>2933</v>
      </c>
      <c r="I105" s="234"/>
      <c r="J105" s="234"/>
      <c r="K105" s="234"/>
      <c r="L105" s="234"/>
      <c r="M105" s="234"/>
      <c r="N105" s="234"/>
      <c r="O105" s="234"/>
      <c r="P105" s="235">
        <v>0</v>
      </c>
      <c r="Q105" s="233"/>
      <c r="R105" s="233">
        <v>56010017098</v>
      </c>
      <c r="S105" s="694" t="s">
        <v>3561</v>
      </c>
      <c r="T105" s="694">
        <v>2028</v>
      </c>
    </row>
    <row r="106" spans="2:20">
      <c r="B106" s="243"/>
      <c r="C106" s="308"/>
      <c r="D106" s="244">
        <v>0.03</v>
      </c>
      <c r="E106" s="244">
        <v>4.4999999999999998E-2</v>
      </c>
      <c r="F106" s="245">
        <v>1.4999999999999999E-2</v>
      </c>
      <c r="G106" s="246">
        <v>45</v>
      </c>
      <c r="H106" s="247" t="s">
        <v>32</v>
      </c>
      <c r="I106" s="247"/>
      <c r="J106" s="247"/>
      <c r="K106" s="247"/>
      <c r="L106" s="247"/>
      <c r="M106" s="247"/>
      <c r="N106" s="247"/>
      <c r="O106" s="247"/>
      <c r="P106" s="248">
        <v>0</v>
      </c>
      <c r="Q106" s="246"/>
      <c r="R106" s="246">
        <v>56010017098</v>
      </c>
      <c r="S106" s="703"/>
      <c r="T106" s="703"/>
    </row>
    <row r="107" spans="2:20">
      <c r="B107" s="258"/>
      <c r="C107" s="259"/>
      <c r="D107" s="244">
        <v>4.4999999999999998E-2</v>
      </c>
      <c r="E107" s="244">
        <v>9.0999999999999998E-2</v>
      </c>
      <c r="F107" s="244">
        <v>4.5999999999999999E-2</v>
      </c>
      <c r="G107" s="260">
        <v>276</v>
      </c>
      <c r="H107" s="261" t="s">
        <v>32</v>
      </c>
      <c r="I107" s="261"/>
      <c r="J107" s="261"/>
      <c r="K107" s="261"/>
      <c r="L107" s="261"/>
      <c r="M107" s="261"/>
      <c r="N107" s="261"/>
      <c r="O107" s="261"/>
      <c r="P107" s="262">
        <v>217</v>
      </c>
      <c r="Q107" s="260">
        <v>80</v>
      </c>
      <c r="R107" s="260">
        <v>56010017099</v>
      </c>
      <c r="S107" s="703"/>
      <c r="T107" s="703"/>
    </row>
    <row r="108" spans="2:20">
      <c r="B108" s="236"/>
      <c r="C108" s="249"/>
      <c r="D108" s="263">
        <v>9.0999999999999998E-2</v>
      </c>
      <c r="E108" s="263">
        <v>0.379</v>
      </c>
      <c r="F108" s="238">
        <v>0.28799999999999998</v>
      </c>
      <c r="G108" s="239">
        <v>1152</v>
      </c>
      <c r="H108" s="240" t="s">
        <v>32</v>
      </c>
      <c r="I108" s="240"/>
      <c r="J108" s="240"/>
      <c r="K108" s="240"/>
      <c r="L108" s="240"/>
      <c r="M108" s="240"/>
      <c r="N108" s="240"/>
      <c r="O108" s="240"/>
      <c r="P108" s="241">
        <v>857</v>
      </c>
      <c r="Q108" s="239">
        <v>518</v>
      </c>
      <c r="R108" s="239">
        <v>56010017101</v>
      </c>
      <c r="S108" s="703"/>
      <c r="T108" s="703"/>
    </row>
    <row r="109" spans="2:20">
      <c r="B109" s="7" t="s">
        <v>3031</v>
      </c>
      <c r="C109" s="242" t="s">
        <v>3032</v>
      </c>
      <c r="D109" s="254">
        <v>0</v>
      </c>
      <c r="E109" s="254">
        <v>0.48899999999999999</v>
      </c>
      <c r="F109" s="232">
        <v>0.48899999999999999</v>
      </c>
      <c r="G109" s="233">
        <v>2552</v>
      </c>
      <c r="H109" s="234" t="s">
        <v>32</v>
      </c>
      <c r="I109" s="234"/>
      <c r="J109" s="234"/>
      <c r="K109" s="234"/>
      <c r="L109" s="234"/>
      <c r="M109" s="234"/>
      <c r="N109" s="234"/>
      <c r="O109" s="234"/>
      <c r="P109" s="235">
        <v>125</v>
      </c>
      <c r="Q109" s="233">
        <v>59</v>
      </c>
      <c r="R109" s="233">
        <v>56010027051</v>
      </c>
      <c r="S109" s="464" t="s">
        <v>3561</v>
      </c>
      <c r="T109" s="464">
        <v>2028</v>
      </c>
    </row>
    <row r="110" spans="2:20">
      <c r="B110" s="7" t="s">
        <v>3033</v>
      </c>
      <c r="C110" s="242" t="s">
        <v>3034</v>
      </c>
      <c r="D110" s="245">
        <v>0</v>
      </c>
      <c r="E110" s="245">
        <v>9.1999999999999998E-2</v>
      </c>
      <c r="F110" s="232">
        <v>9.1999999999999998E-2</v>
      </c>
      <c r="G110" s="233">
        <v>276</v>
      </c>
      <c r="H110" s="234" t="s">
        <v>2933</v>
      </c>
      <c r="I110" s="234"/>
      <c r="J110" s="234"/>
      <c r="K110" s="234"/>
      <c r="L110" s="234"/>
      <c r="M110" s="234"/>
      <c r="N110" s="234"/>
      <c r="O110" s="234"/>
      <c r="P110" s="235">
        <v>0</v>
      </c>
      <c r="Q110" s="233"/>
      <c r="R110" s="233">
        <v>56010017052</v>
      </c>
      <c r="S110" s="694" t="s">
        <v>3561</v>
      </c>
      <c r="T110" s="694">
        <v>2028</v>
      </c>
    </row>
    <row r="111" spans="2:20">
      <c r="B111" s="236"/>
      <c r="C111" s="249"/>
      <c r="D111" s="238">
        <v>9.1999999999999998E-2</v>
      </c>
      <c r="E111" s="238">
        <v>0.186</v>
      </c>
      <c r="F111" s="238">
        <v>9.4E-2</v>
      </c>
      <c r="G111" s="239">
        <v>282</v>
      </c>
      <c r="H111" s="240" t="s">
        <v>2933</v>
      </c>
      <c r="I111" s="240"/>
      <c r="J111" s="240"/>
      <c r="K111" s="240"/>
      <c r="L111" s="240"/>
      <c r="M111" s="240"/>
      <c r="N111" s="240"/>
      <c r="O111" s="240"/>
      <c r="P111" s="241">
        <v>0</v>
      </c>
      <c r="Q111" s="239"/>
      <c r="R111" s="239">
        <v>56010017053</v>
      </c>
      <c r="S111" s="703"/>
      <c r="T111" s="703"/>
    </row>
    <row r="112" spans="2:20">
      <c r="B112" s="7" t="s">
        <v>3035</v>
      </c>
      <c r="C112" s="242" t="s">
        <v>2816</v>
      </c>
      <c r="D112" s="232">
        <v>0</v>
      </c>
      <c r="E112" s="232">
        <v>0.77200000000000002</v>
      </c>
      <c r="F112" s="232">
        <v>0.77200000000000002</v>
      </c>
      <c r="G112" s="233">
        <v>5790</v>
      </c>
      <c r="H112" s="234" t="s">
        <v>32</v>
      </c>
      <c r="I112" s="234"/>
      <c r="J112" s="234"/>
      <c r="K112" s="234"/>
      <c r="L112" s="234"/>
      <c r="M112" s="234"/>
      <c r="N112" s="234"/>
      <c r="O112" s="234"/>
      <c r="P112" s="235">
        <v>2049</v>
      </c>
      <c r="Q112" s="233">
        <v>726</v>
      </c>
      <c r="R112" s="233">
        <v>56010027250</v>
      </c>
      <c r="S112" s="694" t="s">
        <v>3561</v>
      </c>
      <c r="T112" s="694">
        <v>2028</v>
      </c>
    </row>
    <row r="113" spans="2:20">
      <c r="B113" s="309"/>
      <c r="C113" s="231"/>
      <c r="D113" s="245">
        <v>0.77200000000000002</v>
      </c>
      <c r="E113" s="245">
        <v>1.222</v>
      </c>
      <c r="F113" s="245">
        <v>0.45</v>
      </c>
      <c r="G113" s="246">
        <v>3375</v>
      </c>
      <c r="H113" s="247" t="s">
        <v>32</v>
      </c>
      <c r="I113" s="247"/>
      <c r="J113" s="247"/>
      <c r="K113" s="247"/>
      <c r="L113" s="247"/>
      <c r="M113" s="247"/>
      <c r="N113" s="247"/>
      <c r="O113" s="247"/>
      <c r="P113" s="248">
        <v>1170</v>
      </c>
      <c r="Q113" s="246">
        <v>417</v>
      </c>
      <c r="R113" s="246">
        <v>56010021157</v>
      </c>
      <c r="S113" s="703"/>
      <c r="T113" s="703"/>
    </row>
    <row r="114" spans="2:20">
      <c r="B114" s="258"/>
      <c r="C114" s="310"/>
      <c r="D114" s="244">
        <v>1.222</v>
      </c>
      <c r="E114" s="244">
        <v>1.38</v>
      </c>
      <c r="F114" s="244">
        <v>0.158</v>
      </c>
      <c r="G114" s="260">
        <v>1185</v>
      </c>
      <c r="H114" s="261" t="s">
        <v>32</v>
      </c>
      <c r="I114" s="261"/>
      <c r="J114" s="261"/>
      <c r="K114" s="261"/>
      <c r="L114" s="261"/>
      <c r="M114" s="261"/>
      <c r="N114" s="261"/>
      <c r="O114" s="261"/>
      <c r="P114" s="262">
        <v>416</v>
      </c>
      <c r="Q114" s="260">
        <v>148</v>
      </c>
      <c r="R114" s="260">
        <v>56010020284</v>
      </c>
      <c r="S114" s="703"/>
      <c r="T114" s="703"/>
    </row>
    <row r="115" spans="2:20">
      <c r="B115" s="237"/>
      <c r="C115" s="249"/>
      <c r="D115" s="238">
        <v>1.38</v>
      </c>
      <c r="E115" s="238">
        <v>1.6919999999999999</v>
      </c>
      <c r="F115" s="238">
        <v>0.312</v>
      </c>
      <c r="G115" s="239">
        <v>2340</v>
      </c>
      <c r="H115" s="240" t="s">
        <v>32</v>
      </c>
      <c r="I115" s="240"/>
      <c r="J115" s="240"/>
      <c r="K115" s="240"/>
      <c r="L115" s="240"/>
      <c r="M115" s="240"/>
      <c r="N115" s="240"/>
      <c r="O115" s="240"/>
      <c r="P115" s="241">
        <v>497</v>
      </c>
      <c r="Q115" s="239">
        <v>177</v>
      </c>
      <c r="R115" s="239">
        <v>56010021218</v>
      </c>
      <c r="S115" s="703"/>
      <c r="T115" s="703"/>
    </row>
    <row r="116" spans="2:20">
      <c r="B116" s="7" t="s">
        <v>3036</v>
      </c>
      <c r="C116" s="242" t="s">
        <v>3037</v>
      </c>
      <c r="D116" s="232">
        <v>0</v>
      </c>
      <c r="E116" s="232">
        <v>0.435</v>
      </c>
      <c r="F116" s="232">
        <v>0.435</v>
      </c>
      <c r="G116" s="233">
        <v>1740</v>
      </c>
      <c r="H116" s="234" t="s">
        <v>32</v>
      </c>
      <c r="I116" s="234"/>
      <c r="J116" s="234"/>
      <c r="K116" s="234"/>
      <c r="L116" s="234"/>
      <c r="M116" s="234"/>
      <c r="N116" s="234"/>
      <c r="O116" s="234"/>
      <c r="P116" s="235">
        <v>0</v>
      </c>
      <c r="Q116" s="233"/>
      <c r="R116" s="233">
        <v>56010017108</v>
      </c>
      <c r="S116" s="694" t="s">
        <v>3561</v>
      </c>
      <c r="T116" s="694">
        <v>2028</v>
      </c>
    </row>
    <row r="117" spans="2:20">
      <c r="B117" s="296"/>
      <c r="C117" s="297"/>
      <c r="D117" s="244">
        <v>0.435</v>
      </c>
      <c r="E117" s="244">
        <v>0.49299999999999999</v>
      </c>
      <c r="F117" s="298">
        <v>5.8000000000000003E-2</v>
      </c>
      <c r="G117" s="299">
        <v>232</v>
      </c>
      <c r="H117" s="311" t="s">
        <v>2933</v>
      </c>
      <c r="I117" s="311"/>
      <c r="J117" s="311"/>
      <c r="K117" s="311"/>
      <c r="L117" s="311"/>
      <c r="M117" s="311"/>
      <c r="N117" s="311"/>
      <c r="O117" s="311"/>
      <c r="P117" s="300">
        <v>0</v>
      </c>
      <c r="Q117" s="299"/>
      <c r="R117" s="299">
        <v>56010017108</v>
      </c>
      <c r="S117" s="703"/>
      <c r="T117" s="703"/>
    </row>
    <row r="118" spans="2:20">
      <c r="B118" s="7" t="s">
        <v>3038</v>
      </c>
      <c r="C118" s="242" t="s">
        <v>3039</v>
      </c>
      <c r="D118" s="232">
        <v>0</v>
      </c>
      <c r="E118" s="232">
        <v>0.45500000000000002</v>
      </c>
      <c r="F118" s="232">
        <v>0.45500000000000002</v>
      </c>
      <c r="G118" s="264">
        <v>3413</v>
      </c>
      <c r="H118" s="234" t="s">
        <v>32</v>
      </c>
      <c r="I118" s="234"/>
      <c r="J118" s="234"/>
      <c r="K118" s="234"/>
      <c r="L118" s="234"/>
      <c r="M118" s="234"/>
      <c r="N118" s="234"/>
      <c r="O118" s="234"/>
      <c r="P118" s="235">
        <v>2582</v>
      </c>
      <c r="Q118" s="233">
        <v>890</v>
      </c>
      <c r="R118" s="233">
        <v>56010027076</v>
      </c>
      <c r="S118" s="694" t="s">
        <v>3561</v>
      </c>
      <c r="T118" s="694">
        <v>2028</v>
      </c>
    </row>
    <row r="119" spans="2:20">
      <c r="B119" s="243"/>
      <c r="C119" s="231"/>
      <c r="D119" s="244">
        <v>0.45500000000000002</v>
      </c>
      <c r="E119" s="244">
        <v>0.69</v>
      </c>
      <c r="F119" s="245">
        <v>0.23499999999999999</v>
      </c>
      <c r="G119" s="246">
        <v>2820</v>
      </c>
      <c r="H119" s="247" t="s">
        <v>32</v>
      </c>
      <c r="I119" s="247"/>
      <c r="J119" s="247"/>
      <c r="K119" s="247"/>
      <c r="L119" s="247"/>
      <c r="M119" s="247"/>
      <c r="N119" s="247"/>
      <c r="O119" s="247"/>
      <c r="P119" s="248">
        <v>1596</v>
      </c>
      <c r="Q119" s="246">
        <v>501</v>
      </c>
      <c r="R119" s="246">
        <v>56010027077</v>
      </c>
      <c r="S119" s="703"/>
      <c r="T119" s="703"/>
    </row>
    <row r="120" spans="2:20">
      <c r="B120" s="258"/>
      <c r="C120" s="259"/>
      <c r="D120" s="263">
        <v>0.69</v>
      </c>
      <c r="E120" s="263">
        <v>0.71399999999999997</v>
      </c>
      <c r="F120" s="244">
        <v>2.4E-2</v>
      </c>
      <c r="G120" s="260">
        <v>168</v>
      </c>
      <c r="H120" s="261" t="s">
        <v>2933</v>
      </c>
      <c r="I120" s="261"/>
      <c r="J120" s="261"/>
      <c r="K120" s="261"/>
      <c r="L120" s="261"/>
      <c r="M120" s="261"/>
      <c r="N120" s="261"/>
      <c r="O120" s="261"/>
      <c r="P120" s="262">
        <v>580</v>
      </c>
      <c r="Q120" s="260">
        <v>51</v>
      </c>
      <c r="R120" s="260">
        <v>56010027077</v>
      </c>
      <c r="S120" s="703"/>
      <c r="T120" s="703"/>
    </row>
    <row r="121" spans="2:20">
      <c r="B121" s="7" t="s">
        <v>3040</v>
      </c>
      <c r="C121" s="253" t="s">
        <v>3041</v>
      </c>
      <c r="D121" s="254">
        <v>0</v>
      </c>
      <c r="E121" s="254">
        <v>0.185</v>
      </c>
      <c r="F121" s="254">
        <v>0.185</v>
      </c>
      <c r="G121" s="233">
        <v>555</v>
      </c>
      <c r="H121" s="256" t="s">
        <v>2933</v>
      </c>
      <c r="I121" s="256"/>
      <c r="J121" s="256"/>
      <c r="K121" s="256"/>
      <c r="L121" s="256"/>
      <c r="M121" s="256"/>
      <c r="N121" s="256"/>
      <c r="O121" s="256"/>
      <c r="P121" s="257">
        <v>0</v>
      </c>
      <c r="Q121" s="255"/>
      <c r="R121" s="255">
        <v>56010027088</v>
      </c>
      <c r="S121" s="464" t="s">
        <v>3561</v>
      </c>
      <c r="T121" s="464">
        <v>2028</v>
      </c>
    </row>
    <row r="122" spans="2:20">
      <c r="B122" s="7" t="s">
        <v>3042</v>
      </c>
      <c r="C122" s="242" t="s">
        <v>3043</v>
      </c>
      <c r="D122" s="245">
        <v>0</v>
      </c>
      <c r="E122" s="245">
        <v>0.315</v>
      </c>
      <c r="F122" s="232">
        <v>0.315</v>
      </c>
      <c r="G122" s="233">
        <v>1103</v>
      </c>
      <c r="H122" s="234" t="s">
        <v>32</v>
      </c>
      <c r="I122" s="234"/>
      <c r="J122" s="234"/>
      <c r="K122" s="234"/>
      <c r="L122" s="234"/>
      <c r="M122" s="234"/>
      <c r="N122" s="234"/>
      <c r="O122" s="234"/>
      <c r="P122" s="235">
        <v>0</v>
      </c>
      <c r="Q122" s="233"/>
      <c r="R122" s="233">
        <v>56010027049</v>
      </c>
      <c r="S122" s="694" t="s">
        <v>3561</v>
      </c>
      <c r="T122" s="694">
        <v>2028</v>
      </c>
    </row>
    <row r="123" spans="2:20">
      <c r="B123" s="236"/>
      <c r="C123" s="237" t="s">
        <v>3044</v>
      </c>
      <c r="D123" s="263">
        <v>0</v>
      </c>
      <c r="E123" s="238">
        <v>7.0000000000000007E-2</v>
      </c>
      <c r="F123" s="244">
        <v>7.0000000000000007E-2</v>
      </c>
      <c r="G123" s="260">
        <v>315</v>
      </c>
      <c r="H123" s="261" t="s">
        <v>32</v>
      </c>
      <c r="I123" s="261"/>
      <c r="J123" s="261"/>
      <c r="K123" s="261"/>
      <c r="L123" s="261"/>
      <c r="M123" s="261"/>
      <c r="N123" s="261"/>
      <c r="O123" s="261"/>
      <c r="P123" s="262">
        <v>0</v>
      </c>
      <c r="Q123" s="260"/>
      <c r="R123" s="260">
        <v>56010027203</v>
      </c>
      <c r="S123" s="703"/>
      <c r="T123" s="703"/>
    </row>
    <row r="124" spans="2:20">
      <c r="B124" s="7" t="s">
        <v>3045</v>
      </c>
      <c r="C124" s="242" t="s">
        <v>3046</v>
      </c>
      <c r="D124" s="232">
        <v>0</v>
      </c>
      <c r="E124" s="245">
        <v>2.1999999999999999E-2</v>
      </c>
      <c r="F124" s="232">
        <v>2.1999999999999999E-2</v>
      </c>
      <c r="G124" s="233">
        <v>121</v>
      </c>
      <c r="H124" s="234" t="s">
        <v>32</v>
      </c>
      <c r="I124" s="234"/>
      <c r="J124" s="234"/>
      <c r="K124" s="234"/>
      <c r="L124" s="234"/>
      <c r="M124" s="234"/>
      <c r="N124" s="234"/>
      <c r="O124" s="234"/>
      <c r="P124" s="235">
        <v>493</v>
      </c>
      <c r="Q124" s="233">
        <v>290</v>
      </c>
      <c r="R124" s="233">
        <v>56010027135</v>
      </c>
      <c r="S124" s="694" t="s">
        <v>3561</v>
      </c>
      <c r="T124" s="694">
        <v>2028</v>
      </c>
    </row>
    <row r="125" spans="2:20">
      <c r="B125" s="258"/>
      <c r="C125" s="259"/>
      <c r="D125" s="244">
        <v>2.1999999999999999E-2</v>
      </c>
      <c r="E125" s="244">
        <v>0.17599999999999999</v>
      </c>
      <c r="F125" s="244">
        <v>0.154</v>
      </c>
      <c r="G125" s="246">
        <v>847</v>
      </c>
      <c r="H125" s="261" t="s">
        <v>32</v>
      </c>
      <c r="I125" s="261"/>
      <c r="J125" s="261"/>
      <c r="K125" s="261"/>
      <c r="L125" s="261"/>
      <c r="M125" s="261"/>
      <c r="N125" s="261"/>
      <c r="O125" s="261"/>
      <c r="P125" s="262">
        <v>0</v>
      </c>
      <c r="Q125" s="260"/>
      <c r="R125" s="312">
        <v>56010020234</v>
      </c>
      <c r="S125" s="703"/>
      <c r="T125" s="703"/>
    </row>
    <row r="126" spans="2:20">
      <c r="B126" s="269"/>
      <c r="C126" s="249"/>
      <c r="D126" s="238">
        <v>0.17599999999999999</v>
      </c>
      <c r="E126" s="238">
        <v>0.36099999999999999</v>
      </c>
      <c r="F126" s="244">
        <v>0.185</v>
      </c>
      <c r="G126" s="260">
        <v>1018</v>
      </c>
      <c r="H126" s="261" t="s">
        <v>32</v>
      </c>
      <c r="I126" s="261"/>
      <c r="J126" s="261"/>
      <c r="K126" s="261"/>
      <c r="L126" s="261"/>
      <c r="M126" s="261"/>
      <c r="N126" s="261"/>
      <c r="O126" s="261"/>
      <c r="P126" s="262">
        <v>0</v>
      </c>
      <c r="Q126" s="260"/>
      <c r="R126" s="312">
        <v>56010020776</v>
      </c>
      <c r="S126" s="703"/>
      <c r="T126" s="703"/>
    </row>
    <row r="127" spans="2:20">
      <c r="B127" s="7" t="s">
        <v>3047</v>
      </c>
      <c r="C127" s="313" t="s">
        <v>3048</v>
      </c>
      <c r="D127" s="250">
        <v>0</v>
      </c>
      <c r="E127" s="250">
        <v>0.15</v>
      </c>
      <c r="F127" s="254">
        <v>0.15</v>
      </c>
      <c r="G127" s="255">
        <v>450</v>
      </c>
      <c r="H127" s="256" t="s">
        <v>2933</v>
      </c>
      <c r="I127" s="256"/>
      <c r="J127" s="256"/>
      <c r="K127" s="256"/>
      <c r="L127" s="256"/>
      <c r="M127" s="256"/>
      <c r="N127" s="256"/>
      <c r="O127" s="256"/>
      <c r="P127" s="257">
        <v>0</v>
      </c>
      <c r="Q127" s="255"/>
      <c r="R127" s="255">
        <v>56010017114</v>
      </c>
      <c r="S127" s="464" t="s">
        <v>3561</v>
      </c>
      <c r="T127" s="464">
        <v>2028</v>
      </c>
    </row>
    <row r="128" spans="2:20">
      <c r="B128" s="7" t="s">
        <v>3049</v>
      </c>
      <c r="C128" s="242" t="s">
        <v>3050</v>
      </c>
      <c r="D128" s="232">
        <v>0</v>
      </c>
      <c r="E128" s="232">
        <v>9.2999999999999999E-2</v>
      </c>
      <c r="F128" s="232">
        <v>9.2999999999999999E-2</v>
      </c>
      <c r="G128" s="233">
        <v>326</v>
      </c>
      <c r="H128" s="234" t="s">
        <v>32</v>
      </c>
      <c r="I128" s="234"/>
      <c r="J128" s="234"/>
      <c r="K128" s="234"/>
      <c r="L128" s="234"/>
      <c r="M128" s="234"/>
      <c r="N128" s="234"/>
      <c r="O128" s="234"/>
      <c r="P128" s="235">
        <v>0</v>
      </c>
      <c r="Q128" s="233"/>
      <c r="R128" s="233">
        <v>56010017139</v>
      </c>
      <c r="S128" s="694" t="s">
        <v>3561</v>
      </c>
      <c r="T128" s="694">
        <v>2028</v>
      </c>
    </row>
    <row r="129" spans="2:20">
      <c r="B129" s="236"/>
      <c r="C129" s="249"/>
      <c r="D129" s="238">
        <v>9.2999999999999999E-2</v>
      </c>
      <c r="E129" s="238">
        <v>0.19500000000000001</v>
      </c>
      <c r="F129" s="238">
        <v>0.10199999999999999</v>
      </c>
      <c r="G129" s="239">
        <v>357</v>
      </c>
      <c r="H129" s="240" t="s">
        <v>2933</v>
      </c>
      <c r="I129" s="240"/>
      <c r="J129" s="240"/>
      <c r="K129" s="240"/>
      <c r="L129" s="240"/>
      <c r="M129" s="240"/>
      <c r="N129" s="240"/>
      <c r="O129" s="240"/>
      <c r="P129" s="241">
        <v>0</v>
      </c>
      <c r="Q129" s="239"/>
      <c r="R129" s="239">
        <v>56010017139</v>
      </c>
      <c r="S129" s="703"/>
      <c r="T129" s="703"/>
    </row>
    <row r="130" spans="2:20">
      <c r="B130" s="7" t="s">
        <v>3051</v>
      </c>
      <c r="C130" s="274" t="s">
        <v>3052</v>
      </c>
      <c r="D130" s="232">
        <v>0</v>
      </c>
      <c r="E130" s="232">
        <v>0.215</v>
      </c>
      <c r="F130" s="232">
        <v>0.215</v>
      </c>
      <c r="G130" s="233">
        <v>860</v>
      </c>
      <c r="H130" s="234" t="s">
        <v>2933</v>
      </c>
      <c r="I130" s="234"/>
      <c r="J130" s="234"/>
      <c r="K130" s="234"/>
      <c r="L130" s="234"/>
      <c r="M130" s="234"/>
      <c r="N130" s="234"/>
      <c r="O130" s="234"/>
      <c r="P130" s="235">
        <v>0</v>
      </c>
      <c r="Q130" s="233"/>
      <c r="R130" s="233">
        <v>56010011510</v>
      </c>
      <c r="S130" s="694" t="s">
        <v>3561</v>
      </c>
      <c r="T130" s="694">
        <v>2028</v>
      </c>
    </row>
    <row r="131" spans="2:20">
      <c r="B131" s="258"/>
      <c r="C131" s="275"/>
      <c r="D131" s="263">
        <v>0.35499999999999998</v>
      </c>
      <c r="E131" s="238">
        <v>0.51</v>
      </c>
      <c r="F131" s="244">
        <v>0.155</v>
      </c>
      <c r="G131" s="260">
        <v>930</v>
      </c>
      <c r="H131" s="261" t="s">
        <v>3053</v>
      </c>
      <c r="I131" s="261"/>
      <c r="J131" s="261"/>
      <c r="K131" s="261"/>
      <c r="L131" s="261"/>
      <c r="M131" s="261"/>
      <c r="N131" s="261"/>
      <c r="O131" s="261"/>
      <c r="P131" s="262">
        <v>0</v>
      </c>
      <c r="Q131" s="260"/>
      <c r="R131" s="260">
        <v>56010011510</v>
      </c>
      <c r="S131" s="703"/>
      <c r="T131" s="703"/>
    </row>
    <row r="132" spans="2:20">
      <c r="B132" s="7" t="s">
        <v>3054</v>
      </c>
      <c r="C132" s="242" t="s">
        <v>3055</v>
      </c>
      <c r="D132" s="232">
        <v>0</v>
      </c>
      <c r="E132" s="245">
        <v>0.16</v>
      </c>
      <c r="F132" s="232">
        <v>0.16</v>
      </c>
      <c r="G132" s="233">
        <v>560</v>
      </c>
      <c r="H132" s="234" t="s">
        <v>2933</v>
      </c>
      <c r="I132" s="234"/>
      <c r="J132" s="234"/>
      <c r="K132" s="234"/>
      <c r="L132" s="234"/>
      <c r="M132" s="234"/>
      <c r="N132" s="234"/>
      <c r="O132" s="234"/>
      <c r="P132" s="235">
        <v>0</v>
      </c>
      <c r="Q132" s="233"/>
      <c r="R132" s="233">
        <v>56010027110</v>
      </c>
      <c r="S132" s="694" t="s">
        <v>3561</v>
      </c>
      <c r="T132" s="694">
        <v>2028</v>
      </c>
    </row>
    <row r="133" spans="2:20">
      <c r="B133" s="236"/>
      <c r="C133" s="249" t="s">
        <v>3056</v>
      </c>
      <c r="D133" s="238">
        <v>0</v>
      </c>
      <c r="E133" s="238">
        <v>0.05</v>
      </c>
      <c r="F133" s="238">
        <v>0.05</v>
      </c>
      <c r="G133" s="239">
        <v>175</v>
      </c>
      <c r="H133" s="240" t="s">
        <v>2933</v>
      </c>
      <c r="I133" s="240"/>
      <c r="J133" s="240"/>
      <c r="K133" s="240"/>
      <c r="L133" s="240"/>
      <c r="M133" s="240"/>
      <c r="N133" s="240"/>
      <c r="O133" s="240"/>
      <c r="P133" s="241">
        <v>0</v>
      </c>
      <c r="Q133" s="239"/>
      <c r="R133" s="239">
        <v>56010021862</v>
      </c>
      <c r="S133" s="703"/>
      <c r="T133" s="703"/>
    </row>
    <row r="134" spans="2:20">
      <c r="B134" s="7" t="s">
        <v>3057</v>
      </c>
      <c r="C134" s="242" t="s">
        <v>3058</v>
      </c>
      <c r="D134" s="232">
        <v>0</v>
      </c>
      <c r="E134" s="232">
        <v>0.435</v>
      </c>
      <c r="F134" s="232">
        <v>0.435</v>
      </c>
      <c r="G134" s="233">
        <v>2001</v>
      </c>
      <c r="H134" s="234" t="s">
        <v>32</v>
      </c>
      <c r="I134" s="234"/>
      <c r="J134" s="234"/>
      <c r="K134" s="234"/>
      <c r="L134" s="234"/>
      <c r="M134" s="234"/>
      <c r="N134" s="234"/>
      <c r="O134" s="234"/>
      <c r="P134" s="235">
        <v>0</v>
      </c>
      <c r="Q134" s="233"/>
      <c r="R134" s="233">
        <v>56010027002</v>
      </c>
      <c r="S134" s="694" t="s">
        <v>3561</v>
      </c>
      <c r="T134" s="694">
        <v>2028</v>
      </c>
    </row>
    <row r="135" spans="2:20">
      <c r="B135" s="258"/>
      <c r="C135" s="259"/>
      <c r="D135" s="244">
        <v>0.435</v>
      </c>
      <c r="E135" s="244">
        <v>1.4870000000000001</v>
      </c>
      <c r="F135" s="244">
        <v>1.052</v>
      </c>
      <c r="G135" s="260">
        <v>5850</v>
      </c>
      <c r="H135" s="261" t="s">
        <v>32</v>
      </c>
      <c r="I135" s="261"/>
      <c r="J135" s="261"/>
      <c r="K135" s="261"/>
      <c r="L135" s="261"/>
      <c r="M135" s="261"/>
      <c r="N135" s="261"/>
      <c r="O135" s="261"/>
      <c r="P135" s="262">
        <v>0</v>
      </c>
      <c r="Q135" s="260"/>
      <c r="R135" s="260">
        <v>56010027004</v>
      </c>
      <c r="S135" s="703"/>
      <c r="T135" s="703"/>
    </row>
    <row r="136" spans="2:20">
      <c r="B136" s="7" t="s">
        <v>3059</v>
      </c>
      <c r="C136" s="314" t="s">
        <v>3060</v>
      </c>
      <c r="D136" s="232">
        <v>0</v>
      </c>
      <c r="E136" s="232">
        <v>0.09</v>
      </c>
      <c r="F136" s="232">
        <v>0.09</v>
      </c>
      <c r="G136" s="233">
        <v>315</v>
      </c>
      <c r="H136" s="234" t="s">
        <v>32</v>
      </c>
      <c r="I136" s="234"/>
      <c r="J136" s="234"/>
      <c r="K136" s="234"/>
      <c r="L136" s="234"/>
      <c r="M136" s="234"/>
      <c r="N136" s="234"/>
      <c r="O136" s="234"/>
      <c r="P136" s="235">
        <v>0</v>
      </c>
      <c r="Q136" s="233"/>
      <c r="R136" s="233">
        <v>56010027002</v>
      </c>
      <c r="S136" s="694" t="s">
        <v>3561</v>
      </c>
      <c r="T136" s="694">
        <v>2028</v>
      </c>
    </row>
    <row r="137" spans="2:20">
      <c r="B137" s="296"/>
      <c r="C137" s="315"/>
      <c r="D137" s="244">
        <v>0.09</v>
      </c>
      <c r="E137" s="244">
        <v>0.125</v>
      </c>
      <c r="F137" s="244">
        <v>3.5000000000000003E-2</v>
      </c>
      <c r="G137" s="260">
        <v>123</v>
      </c>
      <c r="H137" s="311" t="s">
        <v>32</v>
      </c>
      <c r="I137" s="311"/>
      <c r="J137" s="311"/>
      <c r="K137" s="311"/>
      <c r="L137" s="311"/>
      <c r="M137" s="311"/>
      <c r="N137" s="311"/>
      <c r="O137" s="311"/>
      <c r="P137" s="262">
        <v>0</v>
      </c>
      <c r="Q137" s="260"/>
      <c r="R137" s="260">
        <v>56010027003</v>
      </c>
      <c r="S137" s="703"/>
      <c r="T137" s="703"/>
    </row>
    <row r="138" spans="2:20">
      <c r="B138" s="236"/>
      <c r="C138" s="316"/>
      <c r="D138" s="238">
        <v>0.125</v>
      </c>
      <c r="E138" s="263">
        <v>0.245</v>
      </c>
      <c r="F138" s="238">
        <v>0.12</v>
      </c>
      <c r="G138" s="239">
        <v>420</v>
      </c>
      <c r="H138" s="240" t="s">
        <v>2933</v>
      </c>
      <c r="I138" s="240"/>
      <c r="J138" s="240"/>
      <c r="K138" s="240"/>
      <c r="L138" s="240"/>
      <c r="M138" s="240"/>
      <c r="N138" s="240"/>
      <c r="O138" s="240"/>
      <c r="P138" s="241">
        <v>0</v>
      </c>
      <c r="Q138" s="239"/>
      <c r="R138" s="239">
        <v>56010027003</v>
      </c>
      <c r="S138" s="703"/>
      <c r="T138" s="703"/>
    </row>
    <row r="139" spans="2:20">
      <c r="B139" s="7" t="s">
        <v>3061</v>
      </c>
      <c r="C139" s="315" t="s">
        <v>2792</v>
      </c>
      <c r="D139" s="254">
        <v>0</v>
      </c>
      <c r="E139" s="254">
        <v>0.26900000000000002</v>
      </c>
      <c r="F139" s="254">
        <v>0.26900000000000002</v>
      </c>
      <c r="G139" s="255">
        <v>942</v>
      </c>
      <c r="H139" s="256" t="s">
        <v>2933</v>
      </c>
      <c r="I139" s="256"/>
      <c r="J139" s="256"/>
      <c r="K139" s="256"/>
      <c r="L139" s="256"/>
      <c r="M139" s="256"/>
      <c r="N139" s="256"/>
      <c r="O139" s="256"/>
      <c r="P139" s="257">
        <v>0</v>
      </c>
      <c r="Q139" s="255"/>
      <c r="R139" s="255">
        <v>56010027090</v>
      </c>
      <c r="S139" s="464" t="s">
        <v>3561</v>
      </c>
      <c r="T139" s="464">
        <v>2028</v>
      </c>
    </row>
    <row r="140" spans="2:20">
      <c r="B140" s="7" t="s">
        <v>3062</v>
      </c>
      <c r="C140" s="314" t="s">
        <v>3063</v>
      </c>
      <c r="D140" s="244">
        <v>0</v>
      </c>
      <c r="E140" s="244">
        <v>0.1</v>
      </c>
      <c r="F140" s="245">
        <v>0.1</v>
      </c>
      <c r="G140" s="246">
        <v>300</v>
      </c>
      <c r="H140" s="247" t="s">
        <v>2933</v>
      </c>
      <c r="I140" s="247"/>
      <c r="J140" s="247"/>
      <c r="K140" s="247"/>
      <c r="L140" s="247"/>
      <c r="M140" s="247"/>
      <c r="N140" s="247"/>
      <c r="O140" s="247"/>
      <c r="P140" s="248">
        <v>0</v>
      </c>
      <c r="Q140" s="246"/>
      <c r="R140" s="246">
        <v>56010027089</v>
      </c>
      <c r="S140" s="694" t="s">
        <v>3561</v>
      </c>
      <c r="T140" s="694">
        <v>2028</v>
      </c>
    </row>
    <row r="141" spans="2:20">
      <c r="B141" s="236"/>
      <c r="C141" s="317"/>
      <c r="D141" s="263">
        <v>0.1</v>
      </c>
      <c r="E141" s="263">
        <v>0.188</v>
      </c>
      <c r="F141" s="238">
        <v>8.7999999999999995E-2</v>
      </c>
      <c r="G141" s="239">
        <v>264</v>
      </c>
      <c r="H141" s="240" t="s">
        <v>42</v>
      </c>
      <c r="I141" s="240"/>
      <c r="J141" s="240"/>
      <c r="K141" s="240"/>
      <c r="L141" s="240"/>
      <c r="M141" s="240"/>
      <c r="N141" s="240"/>
      <c r="O141" s="240"/>
      <c r="P141" s="241">
        <v>0</v>
      </c>
      <c r="Q141" s="239"/>
      <c r="R141" s="239">
        <v>56010027089</v>
      </c>
      <c r="S141" s="703"/>
      <c r="T141" s="703"/>
    </row>
    <row r="142" spans="2:20">
      <c r="B142" s="7" t="s">
        <v>3064</v>
      </c>
      <c r="C142" s="242" t="s">
        <v>3065</v>
      </c>
      <c r="D142" s="318">
        <v>0</v>
      </c>
      <c r="E142" s="254">
        <v>0.442</v>
      </c>
      <c r="F142" s="232">
        <v>0.442</v>
      </c>
      <c r="G142" s="233">
        <v>1547</v>
      </c>
      <c r="H142" s="234" t="s">
        <v>2933</v>
      </c>
      <c r="I142" s="234"/>
      <c r="J142" s="234"/>
      <c r="K142" s="234"/>
      <c r="L142" s="234"/>
      <c r="M142" s="234"/>
      <c r="N142" s="234"/>
      <c r="O142" s="234"/>
      <c r="P142" s="235">
        <v>0</v>
      </c>
      <c r="Q142" s="233"/>
      <c r="R142" s="319">
        <v>56010010014</v>
      </c>
      <c r="S142" s="464" t="s">
        <v>3561</v>
      </c>
      <c r="T142" s="464">
        <v>2028</v>
      </c>
    </row>
    <row r="143" spans="2:20">
      <c r="B143" s="7" t="s">
        <v>3066</v>
      </c>
      <c r="C143" s="253" t="s">
        <v>2204</v>
      </c>
      <c r="D143" s="254">
        <v>0</v>
      </c>
      <c r="E143" s="254">
        <v>0.51100000000000001</v>
      </c>
      <c r="F143" s="254">
        <v>0.51100000000000001</v>
      </c>
      <c r="G143" s="255">
        <v>2044</v>
      </c>
      <c r="H143" s="256" t="s">
        <v>32</v>
      </c>
      <c r="I143" s="256"/>
      <c r="J143" s="256"/>
      <c r="K143" s="256"/>
      <c r="L143" s="256"/>
      <c r="M143" s="256"/>
      <c r="N143" s="256"/>
      <c r="O143" s="256"/>
      <c r="P143" s="257">
        <v>0</v>
      </c>
      <c r="Q143" s="255"/>
      <c r="R143" s="255">
        <v>56010017048</v>
      </c>
      <c r="S143" s="464" t="s">
        <v>3561</v>
      </c>
      <c r="T143" s="464">
        <v>2028</v>
      </c>
    </row>
    <row r="144" spans="2:20">
      <c r="B144" s="7" t="s">
        <v>3067</v>
      </c>
      <c r="C144" s="242" t="s">
        <v>3068</v>
      </c>
      <c r="D144" s="245">
        <v>0</v>
      </c>
      <c r="E144" s="245">
        <v>0.41499999999999998</v>
      </c>
      <c r="F144" s="232">
        <v>0.41499999999999998</v>
      </c>
      <c r="G144" s="233">
        <v>1536</v>
      </c>
      <c r="H144" s="234" t="s">
        <v>32</v>
      </c>
      <c r="I144" s="234"/>
      <c r="J144" s="234"/>
      <c r="K144" s="234"/>
      <c r="L144" s="234"/>
      <c r="M144" s="234"/>
      <c r="N144" s="234"/>
      <c r="O144" s="234"/>
      <c r="P144" s="235">
        <v>0</v>
      </c>
      <c r="Q144" s="233"/>
      <c r="R144" s="233">
        <v>56010027142</v>
      </c>
      <c r="S144" s="464" t="s">
        <v>3561</v>
      </c>
      <c r="T144" s="464">
        <v>2028</v>
      </c>
    </row>
    <row r="145" spans="2:20">
      <c r="B145" s="7" t="s">
        <v>3069</v>
      </c>
      <c r="C145" s="274" t="s">
        <v>3070</v>
      </c>
      <c r="D145" s="232">
        <v>0</v>
      </c>
      <c r="E145" s="232">
        <v>7.0999999999999994E-2</v>
      </c>
      <c r="F145" s="232">
        <v>7.0999999999999994E-2</v>
      </c>
      <c r="G145" s="233">
        <v>249</v>
      </c>
      <c r="H145" s="234" t="s">
        <v>2933</v>
      </c>
      <c r="I145" s="234"/>
      <c r="J145" s="234"/>
      <c r="K145" s="234"/>
      <c r="L145" s="234"/>
      <c r="M145" s="234"/>
      <c r="N145" s="234"/>
      <c r="O145" s="234"/>
      <c r="P145" s="235">
        <v>0</v>
      </c>
      <c r="Q145" s="233"/>
      <c r="R145" s="233">
        <v>56010027017</v>
      </c>
      <c r="S145" s="694" t="s">
        <v>3561</v>
      </c>
      <c r="T145" s="694">
        <v>2028</v>
      </c>
    </row>
    <row r="146" spans="2:20">
      <c r="B146" s="258"/>
      <c r="C146" s="259"/>
      <c r="D146" s="244">
        <v>7.0999999999999994E-2</v>
      </c>
      <c r="E146" s="244">
        <v>0.11599999999999999</v>
      </c>
      <c r="F146" s="244">
        <v>4.4999999999999998E-2</v>
      </c>
      <c r="G146" s="260">
        <v>158</v>
      </c>
      <c r="H146" s="261" t="s">
        <v>32</v>
      </c>
      <c r="I146" s="261"/>
      <c r="J146" s="261"/>
      <c r="K146" s="261"/>
      <c r="L146" s="261"/>
      <c r="M146" s="261"/>
      <c r="N146" s="261"/>
      <c r="O146" s="261"/>
      <c r="P146" s="262">
        <v>0</v>
      </c>
      <c r="Q146" s="260"/>
      <c r="R146" s="260">
        <v>56010027017</v>
      </c>
      <c r="S146" s="703"/>
      <c r="T146" s="703"/>
    </row>
    <row r="147" spans="2:20">
      <c r="B147" s="269"/>
      <c r="C147" s="270"/>
      <c r="D147" s="244">
        <v>0.11599999999999999</v>
      </c>
      <c r="E147" s="244">
        <v>0.34399999999999997</v>
      </c>
      <c r="F147" s="244">
        <v>0.22800000000000001</v>
      </c>
      <c r="G147" s="260">
        <v>752</v>
      </c>
      <c r="H147" s="272" t="s">
        <v>2933</v>
      </c>
      <c r="I147" s="272"/>
      <c r="J147" s="272"/>
      <c r="K147" s="272"/>
      <c r="L147" s="272"/>
      <c r="M147" s="272"/>
      <c r="N147" s="272"/>
      <c r="O147" s="272"/>
      <c r="P147" s="262">
        <v>0</v>
      </c>
      <c r="Q147" s="260"/>
      <c r="R147" s="260">
        <v>56010027017</v>
      </c>
      <c r="S147" s="703"/>
      <c r="T147" s="703"/>
    </row>
    <row r="148" spans="2:20">
      <c r="B148" s="237"/>
      <c r="C148" s="249"/>
      <c r="D148" s="263">
        <v>0.34399999999999997</v>
      </c>
      <c r="E148" s="263">
        <v>0.53099999999999992</v>
      </c>
      <c r="F148" s="238">
        <v>0.187</v>
      </c>
      <c r="G148" s="239">
        <v>748</v>
      </c>
      <c r="H148" s="240" t="s">
        <v>2933</v>
      </c>
      <c r="I148" s="240"/>
      <c r="J148" s="240"/>
      <c r="K148" s="240"/>
      <c r="L148" s="240"/>
      <c r="M148" s="240"/>
      <c r="N148" s="240"/>
      <c r="O148" s="240"/>
      <c r="P148" s="241">
        <v>0</v>
      </c>
      <c r="Q148" s="239"/>
      <c r="R148" s="239">
        <v>56010027016</v>
      </c>
      <c r="S148" s="703"/>
      <c r="T148" s="703"/>
    </row>
    <row r="149" spans="2:20">
      <c r="B149" s="7" t="s">
        <v>3071</v>
      </c>
      <c r="C149" s="290" t="s">
        <v>3072</v>
      </c>
      <c r="D149" s="318">
        <v>0</v>
      </c>
      <c r="E149" s="254">
        <v>0.185</v>
      </c>
      <c r="F149" s="254">
        <v>0.185</v>
      </c>
      <c r="G149" s="255">
        <v>555</v>
      </c>
      <c r="H149" s="256" t="s">
        <v>42</v>
      </c>
      <c r="I149" s="256"/>
      <c r="J149" s="256"/>
      <c r="K149" s="256"/>
      <c r="L149" s="256"/>
      <c r="M149" s="256"/>
      <c r="N149" s="256"/>
      <c r="O149" s="256"/>
      <c r="P149" s="257">
        <v>0</v>
      </c>
      <c r="Q149" s="255"/>
      <c r="R149" s="255">
        <v>56010017001</v>
      </c>
      <c r="S149" s="464" t="s">
        <v>3561</v>
      </c>
      <c r="T149" s="464">
        <v>2028</v>
      </c>
    </row>
    <row r="150" spans="2:20">
      <c r="B150" s="7" t="s">
        <v>3073</v>
      </c>
      <c r="C150" s="242" t="s">
        <v>3074</v>
      </c>
      <c r="D150" s="232">
        <v>0</v>
      </c>
      <c r="E150" s="245">
        <v>0.18</v>
      </c>
      <c r="F150" s="232">
        <v>0.18</v>
      </c>
      <c r="G150" s="233">
        <v>540</v>
      </c>
      <c r="H150" s="234" t="s">
        <v>2933</v>
      </c>
      <c r="I150" s="234"/>
      <c r="J150" s="234"/>
      <c r="K150" s="234"/>
      <c r="L150" s="234"/>
      <c r="M150" s="234"/>
      <c r="N150" s="234"/>
      <c r="O150" s="234"/>
      <c r="P150" s="235">
        <v>0</v>
      </c>
      <c r="Q150" s="233"/>
      <c r="R150" s="233">
        <v>56010020967</v>
      </c>
      <c r="S150" s="694" t="s">
        <v>3561</v>
      </c>
      <c r="T150" s="694">
        <v>2028</v>
      </c>
    </row>
    <row r="151" spans="2:20">
      <c r="B151" s="258"/>
      <c r="C151" s="259"/>
      <c r="D151" s="244">
        <v>0.18</v>
      </c>
      <c r="E151" s="244">
        <v>0.30199999999999999</v>
      </c>
      <c r="F151" s="244">
        <v>0.122</v>
      </c>
      <c r="G151" s="260">
        <v>366</v>
      </c>
      <c r="H151" s="261" t="s">
        <v>2933</v>
      </c>
      <c r="I151" s="261"/>
      <c r="J151" s="261"/>
      <c r="K151" s="261"/>
      <c r="L151" s="261"/>
      <c r="M151" s="261"/>
      <c r="N151" s="261"/>
      <c r="O151" s="261"/>
      <c r="P151" s="262">
        <v>0</v>
      </c>
      <c r="Q151" s="260"/>
      <c r="R151" s="260">
        <v>56010027023</v>
      </c>
      <c r="S151" s="703"/>
      <c r="T151" s="703"/>
    </row>
    <row r="152" spans="2:20">
      <c r="B152" s="7" t="s">
        <v>3075</v>
      </c>
      <c r="C152" s="253" t="s">
        <v>3076</v>
      </c>
      <c r="D152" s="318">
        <v>0</v>
      </c>
      <c r="E152" s="318">
        <v>0.153</v>
      </c>
      <c r="F152" s="254">
        <v>0.153</v>
      </c>
      <c r="G152" s="255">
        <v>612</v>
      </c>
      <c r="H152" s="256" t="s">
        <v>2933</v>
      </c>
      <c r="I152" s="256"/>
      <c r="J152" s="256"/>
      <c r="K152" s="256"/>
      <c r="L152" s="256"/>
      <c r="M152" s="256"/>
      <c r="N152" s="256"/>
      <c r="O152" s="256"/>
      <c r="P152" s="257">
        <v>0</v>
      </c>
      <c r="Q152" s="255"/>
      <c r="R152" s="255">
        <v>56010027107</v>
      </c>
      <c r="S152" s="464" t="s">
        <v>3561</v>
      </c>
      <c r="T152" s="464">
        <v>2028</v>
      </c>
    </row>
    <row r="153" spans="2:20">
      <c r="B153" s="7" t="s">
        <v>3077</v>
      </c>
      <c r="C153" s="320" t="s">
        <v>3078</v>
      </c>
      <c r="D153" s="318">
        <v>0</v>
      </c>
      <c r="E153" s="318">
        <v>0.18099999999999999</v>
      </c>
      <c r="F153" s="318">
        <v>0.18099999999999999</v>
      </c>
      <c r="G153" s="321">
        <v>1086</v>
      </c>
      <c r="H153" s="322" t="s">
        <v>32</v>
      </c>
      <c r="I153" s="322"/>
      <c r="J153" s="322"/>
      <c r="K153" s="322"/>
      <c r="L153" s="322"/>
      <c r="M153" s="322"/>
      <c r="N153" s="322"/>
      <c r="O153" s="322"/>
      <c r="P153" s="323">
        <v>130</v>
      </c>
      <c r="Q153" s="321">
        <v>72</v>
      </c>
      <c r="R153" s="321">
        <v>56010010001</v>
      </c>
      <c r="S153" s="464" t="s">
        <v>3561</v>
      </c>
      <c r="T153" s="464">
        <v>2028</v>
      </c>
    </row>
    <row r="154" spans="2:20">
      <c r="B154" s="7" t="s">
        <v>3079</v>
      </c>
      <c r="C154" s="253" t="s">
        <v>1437</v>
      </c>
      <c r="D154" s="254">
        <v>0</v>
      </c>
      <c r="E154" s="254">
        <v>0.23100000000000001</v>
      </c>
      <c r="F154" s="254">
        <v>0.23100000000000001</v>
      </c>
      <c r="G154" s="255">
        <v>693</v>
      </c>
      <c r="H154" s="256" t="s">
        <v>2933</v>
      </c>
      <c r="I154" s="256"/>
      <c r="J154" s="256"/>
      <c r="K154" s="256"/>
      <c r="L154" s="256"/>
      <c r="M154" s="256"/>
      <c r="N154" s="256"/>
      <c r="O154" s="256"/>
      <c r="P154" s="257">
        <v>0</v>
      </c>
      <c r="Q154" s="255"/>
      <c r="R154" s="255">
        <v>56010027091</v>
      </c>
      <c r="S154" s="464" t="s">
        <v>3561</v>
      </c>
      <c r="T154" s="464">
        <v>2028</v>
      </c>
    </row>
    <row r="155" spans="2:20">
      <c r="B155" s="7" t="s">
        <v>3080</v>
      </c>
      <c r="C155" s="231" t="s">
        <v>3081</v>
      </c>
      <c r="D155" s="245">
        <v>0</v>
      </c>
      <c r="E155" s="245">
        <v>7.0000000000000007E-2</v>
      </c>
      <c r="F155" s="245">
        <v>7.0000000000000007E-2</v>
      </c>
      <c r="G155" s="246">
        <v>315</v>
      </c>
      <c r="H155" s="247" t="s">
        <v>32</v>
      </c>
      <c r="I155" s="247"/>
      <c r="J155" s="247"/>
      <c r="K155" s="247"/>
      <c r="L155" s="247"/>
      <c r="M155" s="247"/>
      <c r="N155" s="247"/>
      <c r="O155" s="247"/>
      <c r="P155" s="248">
        <v>21</v>
      </c>
      <c r="Q155" s="246">
        <v>12</v>
      </c>
      <c r="R155" s="246">
        <v>56010017146</v>
      </c>
      <c r="S155" s="694" t="s">
        <v>3561</v>
      </c>
      <c r="T155" s="694">
        <v>2028</v>
      </c>
    </row>
    <row r="156" spans="2:20">
      <c r="B156" s="243"/>
      <c r="C156" s="231"/>
      <c r="D156" s="238">
        <v>7.0000000000000007E-2</v>
      </c>
      <c r="E156" s="244">
        <v>0.23</v>
      </c>
      <c r="F156" s="244">
        <v>0.16</v>
      </c>
      <c r="G156" s="246">
        <v>640</v>
      </c>
      <c r="H156" s="247" t="s">
        <v>32</v>
      </c>
      <c r="I156" s="247"/>
      <c r="J156" s="247"/>
      <c r="K156" s="247"/>
      <c r="L156" s="247"/>
      <c r="M156" s="247"/>
      <c r="N156" s="247"/>
      <c r="O156" s="247"/>
      <c r="P156" s="248">
        <v>0</v>
      </c>
      <c r="Q156" s="246"/>
      <c r="R156" s="246">
        <v>56010017042</v>
      </c>
      <c r="S156" s="703"/>
      <c r="T156" s="703"/>
    </row>
    <row r="157" spans="2:20">
      <c r="B157" s="7" t="s">
        <v>3082</v>
      </c>
      <c r="C157" s="242" t="s">
        <v>3083</v>
      </c>
      <c r="D157" s="245">
        <v>0</v>
      </c>
      <c r="E157" s="232">
        <v>0.39700000000000002</v>
      </c>
      <c r="F157" s="232">
        <v>0.39700000000000002</v>
      </c>
      <c r="G157" s="233">
        <v>1588</v>
      </c>
      <c r="H157" s="234" t="s">
        <v>32</v>
      </c>
      <c r="I157" s="234"/>
      <c r="J157" s="234"/>
      <c r="K157" s="234"/>
      <c r="L157" s="234"/>
      <c r="M157" s="234"/>
      <c r="N157" s="234"/>
      <c r="O157" s="234"/>
      <c r="P157" s="235">
        <v>0</v>
      </c>
      <c r="Q157" s="233"/>
      <c r="R157" s="233">
        <v>56010027118</v>
      </c>
      <c r="S157" s="694" t="s">
        <v>3561</v>
      </c>
      <c r="T157" s="694">
        <v>2028</v>
      </c>
    </row>
    <row r="158" spans="2:20">
      <c r="B158" s="258"/>
      <c r="C158" s="259"/>
      <c r="D158" s="238">
        <v>0.39700000000000002</v>
      </c>
      <c r="E158" s="244">
        <v>0.61099999999999999</v>
      </c>
      <c r="F158" s="244">
        <v>0.214</v>
      </c>
      <c r="G158" s="260">
        <v>856</v>
      </c>
      <c r="H158" s="261" t="s">
        <v>32</v>
      </c>
      <c r="I158" s="261"/>
      <c r="J158" s="261"/>
      <c r="K158" s="261"/>
      <c r="L158" s="261"/>
      <c r="M158" s="261"/>
      <c r="N158" s="261"/>
      <c r="O158" s="261"/>
      <c r="P158" s="262">
        <v>0</v>
      </c>
      <c r="Q158" s="260"/>
      <c r="R158" s="260">
        <v>56010027122</v>
      </c>
      <c r="S158" s="703"/>
      <c r="T158" s="703"/>
    </row>
    <row r="159" spans="2:20">
      <c r="B159" s="7" t="s">
        <v>3084</v>
      </c>
      <c r="C159" s="242" t="s">
        <v>3085</v>
      </c>
      <c r="D159" s="298">
        <v>0</v>
      </c>
      <c r="E159" s="318">
        <v>0.21299999999999999</v>
      </c>
      <c r="F159" s="232">
        <v>0.21299999999999999</v>
      </c>
      <c r="G159" s="233">
        <v>1065</v>
      </c>
      <c r="H159" s="234" t="s">
        <v>2933</v>
      </c>
      <c r="I159" s="234"/>
      <c r="J159" s="234"/>
      <c r="K159" s="234"/>
      <c r="L159" s="234"/>
      <c r="M159" s="234"/>
      <c r="N159" s="234"/>
      <c r="O159" s="234"/>
      <c r="P159" s="235">
        <v>0</v>
      </c>
      <c r="Q159" s="233"/>
      <c r="R159" s="233">
        <v>56010027044</v>
      </c>
      <c r="S159" s="464" t="s">
        <v>3561</v>
      </c>
      <c r="T159" s="464">
        <v>2028</v>
      </c>
    </row>
    <row r="160" spans="2:20">
      <c r="B160" s="7" t="s">
        <v>3086</v>
      </c>
      <c r="C160" s="242" t="s">
        <v>3087</v>
      </c>
      <c r="D160" s="232">
        <v>0</v>
      </c>
      <c r="E160" s="232">
        <v>0.24199999999999999</v>
      </c>
      <c r="F160" s="232">
        <v>0.24199999999999999</v>
      </c>
      <c r="G160" s="233">
        <v>1089</v>
      </c>
      <c r="H160" s="234" t="s">
        <v>2933</v>
      </c>
      <c r="I160" s="234"/>
      <c r="J160" s="234"/>
      <c r="K160" s="234"/>
      <c r="L160" s="234"/>
      <c r="M160" s="234"/>
      <c r="N160" s="234"/>
      <c r="O160" s="234"/>
      <c r="P160" s="235">
        <v>0</v>
      </c>
      <c r="Q160" s="233"/>
      <c r="R160" s="233">
        <v>56010027014</v>
      </c>
      <c r="S160" s="694" t="s">
        <v>3561</v>
      </c>
      <c r="T160" s="694">
        <v>2028</v>
      </c>
    </row>
    <row r="161" spans="2:20">
      <c r="B161" s="258"/>
      <c r="C161" s="259"/>
      <c r="D161" s="244">
        <v>0.24199999999999999</v>
      </c>
      <c r="E161" s="244">
        <v>0.44699999999999995</v>
      </c>
      <c r="F161" s="244">
        <v>0.20499999999999999</v>
      </c>
      <c r="G161" s="260">
        <v>923</v>
      </c>
      <c r="H161" s="261" t="s">
        <v>2933</v>
      </c>
      <c r="I161" s="261"/>
      <c r="J161" s="261"/>
      <c r="K161" s="261"/>
      <c r="L161" s="261"/>
      <c r="M161" s="261"/>
      <c r="N161" s="261"/>
      <c r="O161" s="261"/>
      <c r="P161" s="262">
        <v>0</v>
      </c>
      <c r="Q161" s="260"/>
      <c r="R161" s="260">
        <v>56010027015</v>
      </c>
      <c r="S161" s="703"/>
      <c r="T161" s="703"/>
    </row>
    <row r="162" spans="2:20">
      <c r="B162" s="236"/>
      <c r="C162" s="249"/>
      <c r="D162" s="238">
        <v>0.44699999999999995</v>
      </c>
      <c r="E162" s="238">
        <v>0.46799999999999997</v>
      </c>
      <c r="F162" s="238">
        <v>2.1000000000000001E-2</v>
      </c>
      <c r="G162" s="239">
        <v>116</v>
      </c>
      <c r="H162" s="240" t="s">
        <v>32</v>
      </c>
      <c r="I162" s="240"/>
      <c r="J162" s="240"/>
      <c r="K162" s="240"/>
      <c r="L162" s="240"/>
      <c r="M162" s="240"/>
      <c r="N162" s="240"/>
      <c r="O162" s="240"/>
      <c r="P162" s="241"/>
      <c r="Q162" s="239"/>
      <c r="R162" s="239">
        <v>56010027015</v>
      </c>
      <c r="S162" s="703"/>
      <c r="T162" s="703"/>
    </row>
    <row r="163" spans="2:20">
      <c r="B163" s="7" t="s">
        <v>3088</v>
      </c>
      <c r="C163" s="231" t="s">
        <v>3089</v>
      </c>
      <c r="D163" s="245">
        <v>0</v>
      </c>
      <c r="E163" s="245">
        <v>0.26500000000000001</v>
      </c>
      <c r="F163" s="245">
        <v>0.26500000000000001</v>
      </c>
      <c r="G163" s="246">
        <v>1060</v>
      </c>
      <c r="H163" s="247" t="s">
        <v>2933</v>
      </c>
      <c r="I163" s="247"/>
      <c r="J163" s="247"/>
      <c r="K163" s="247"/>
      <c r="L163" s="247"/>
      <c r="M163" s="247"/>
      <c r="N163" s="247"/>
      <c r="O163" s="247"/>
      <c r="P163" s="248">
        <v>0</v>
      </c>
      <c r="Q163" s="246"/>
      <c r="R163" s="246">
        <v>56010017029</v>
      </c>
      <c r="S163" s="694" t="s">
        <v>3561</v>
      </c>
      <c r="T163" s="694">
        <v>2028</v>
      </c>
    </row>
    <row r="164" spans="2:20">
      <c r="B164" s="236"/>
      <c r="C164" s="237" t="s">
        <v>3090</v>
      </c>
      <c r="D164" s="238">
        <v>0</v>
      </c>
      <c r="E164" s="263">
        <v>9.4E-2</v>
      </c>
      <c r="F164" s="244">
        <v>9.4E-2</v>
      </c>
      <c r="G164" s="260">
        <v>282</v>
      </c>
      <c r="H164" s="261" t="s">
        <v>2933</v>
      </c>
      <c r="I164" s="261"/>
      <c r="J164" s="261"/>
      <c r="K164" s="261"/>
      <c r="L164" s="261"/>
      <c r="M164" s="261"/>
      <c r="N164" s="261"/>
      <c r="O164" s="261"/>
      <c r="P164" s="262">
        <v>0</v>
      </c>
      <c r="Q164" s="260"/>
      <c r="R164" s="260">
        <v>56010017029</v>
      </c>
      <c r="S164" s="703"/>
      <c r="T164" s="703"/>
    </row>
    <row r="165" spans="2:20">
      <c r="B165" s="7" t="s">
        <v>3091</v>
      </c>
      <c r="C165" s="242" t="s">
        <v>1048</v>
      </c>
      <c r="D165" s="245">
        <v>0</v>
      </c>
      <c r="E165" s="232">
        <v>0.55200000000000005</v>
      </c>
      <c r="F165" s="232">
        <v>0.55200000000000005</v>
      </c>
      <c r="G165" s="233">
        <v>3754</v>
      </c>
      <c r="H165" s="234" t="s">
        <v>32</v>
      </c>
      <c r="I165" s="234"/>
      <c r="J165" s="234"/>
      <c r="K165" s="234"/>
      <c r="L165" s="234"/>
      <c r="M165" s="234"/>
      <c r="N165" s="234"/>
      <c r="O165" s="234"/>
      <c r="P165" s="235">
        <v>1000</v>
      </c>
      <c r="Q165" s="233">
        <v>500</v>
      </c>
      <c r="R165" s="233">
        <v>56010027059</v>
      </c>
      <c r="S165" s="694" t="s">
        <v>3561</v>
      </c>
      <c r="T165" s="694">
        <v>2028</v>
      </c>
    </row>
    <row r="166" spans="2:20">
      <c r="B166" s="258"/>
      <c r="C166" s="259"/>
      <c r="D166" s="244">
        <v>0.55200000000000005</v>
      </c>
      <c r="E166" s="244">
        <v>0.74700000000000011</v>
      </c>
      <c r="F166" s="244">
        <v>0.19500000000000001</v>
      </c>
      <c r="G166" s="260">
        <v>1326</v>
      </c>
      <c r="H166" s="261" t="s">
        <v>32</v>
      </c>
      <c r="I166" s="261"/>
      <c r="J166" s="261"/>
      <c r="K166" s="261"/>
      <c r="L166" s="261"/>
      <c r="M166" s="261"/>
      <c r="N166" s="261"/>
      <c r="O166" s="261"/>
      <c r="P166" s="262">
        <v>263</v>
      </c>
      <c r="Q166" s="260">
        <v>176</v>
      </c>
      <c r="R166" s="260">
        <v>56010027189</v>
      </c>
      <c r="S166" s="703"/>
      <c r="T166" s="703"/>
    </row>
    <row r="167" spans="2:20">
      <c r="B167" s="258"/>
      <c r="C167" s="259"/>
      <c r="D167" s="244">
        <v>0.74700000000000011</v>
      </c>
      <c r="E167" s="244">
        <v>1.2080000000000002</v>
      </c>
      <c r="F167" s="244">
        <v>0.46100000000000002</v>
      </c>
      <c r="G167" s="260">
        <v>2766</v>
      </c>
      <c r="H167" s="261" t="s">
        <v>32</v>
      </c>
      <c r="I167" s="261"/>
      <c r="J167" s="261"/>
      <c r="K167" s="261"/>
      <c r="L167" s="261"/>
      <c r="M167" s="261"/>
      <c r="N167" s="261"/>
      <c r="O167" s="261"/>
      <c r="P167" s="262">
        <v>664</v>
      </c>
      <c r="Q167" s="260">
        <v>450</v>
      </c>
      <c r="R167" s="260">
        <v>56010027060</v>
      </c>
      <c r="S167" s="703"/>
      <c r="T167" s="703"/>
    </row>
    <row r="168" spans="2:20">
      <c r="B168" s="258"/>
      <c r="C168" s="259"/>
      <c r="D168" s="238">
        <v>1.2080000000000002</v>
      </c>
      <c r="E168" s="238">
        <v>2.1640000000000001</v>
      </c>
      <c r="F168" s="244">
        <v>0.95599999999999996</v>
      </c>
      <c r="G168" s="260">
        <v>6692</v>
      </c>
      <c r="H168" s="261" t="s">
        <v>32</v>
      </c>
      <c r="I168" s="261"/>
      <c r="J168" s="261"/>
      <c r="K168" s="261"/>
      <c r="L168" s="261"/>
      <c r="M168" s="261"/>
      <c r="N168" s="261"/>
      <c r="O168" s="261"/>
      <c r="P168" s="262">
        <v>2142</v>
      </c>
      <c r="Q168" s="260">
        <v>1081</v>
      </c>
      <c r="R168" s="260">
        <v>56010027078</v>
      </c>
      <c r="S168" s="703"/>
      <c r="T168" s="703"/>
    </row>
    <row r="169" spans="2:20">
      <c r="B169" s="7" t="s">
        <v>3092</v>
      </c>
      <c r="C169" s="242" t="s">
        <v>3093</v>
      </c>
      <c r="D169" s="245">
        <v>0</v>
      </c>
      <c r="E169" s="245">
        <v>8.3000000000000004E-2</v>
      </c>
      <c r="F169" s="232">
        <v>8.3000000000000004E-2</v>
      </c>
      <c r="G169" s="233">
        <v>332</v>
      </c>
      <c r="H169" s="234" t="s">
        <v>2933</v>
      </c>
      <c r="I169" s="234"/>
      <c r="J169" s="234"/>
      <c r="K169" s="234"/>
      <c r="L169" s="234"/>
      <c r="M169" s="234"/>
      <c r="N169" s="234"/>
      <c r="O169" s="234"/>
      <c r="P169" s="235">
        <v>0</v>
      </c>
      <c r="Q169" s="233"/>
      <c r="R169" s="233">
        <v>56010017091</v>
      </c>
      <c r="S169" s="694" t="s">
        <v>3561</v>
      </c>
      <c r="T169" s="694">
        <v>2028</v>
      </c>
    </row>
    <row r="170" spans="2:20">
      <c r="B170" s="296"/>
      <c r="C170" s="270"/>
      <c r="D170" s="244">
        <v>8.3000000000000004E-2</v>
      </c>
      <c r="E170" s="244">
        <v>0.313</v>
      </c>
      <c r="F170" s="263">
        <v>0.23</v>
      </c>
      <c r="G170" s="299">
        <v>1150</v>
      </c>
      <c r="H170" s="311" t="s">
        <v>2933</v>
      </c>
      <c r="I170" s="311"/>
      <c r="J170" s="311"/>
      <c r="K170" s="311"/>
      <c r="L170" s="311"/>
      <c r="M170" s="311"/>
      <c r="N170" s="311"/>
      <c r="O170" s="311"/>
      <c r="P170" s="300">
        <v>0</v>
      </c>
      <c r="Q170" s="299"/>
      <c r="R170" s="299">
        <v>56010017072</v>
      </c>
      <c r="S170" s="703"/>
      <c r="T170" s="703"/>
    </row>
    <row r="171" spans="2:20">
      <c r="B171" s="236"/>
      <c r="C171" s="249"/>
      <c r="D171" s="238">
        <v>0.313</v>
      </c>
      <c r="E171" s="238">
        <v>0.38700000000000001</v>
      </c>
      <c r="F171" s="238">
        <v>7.3999999999999996E-2</v>
      </c>
      <c r="G171" s="239">
        <v>370</v>
      </c>
      <c r="H171" s="240" t="s">
        <v>2933</v>
      </c>
      <c r="I171" s="240"/>
      <c r="J171" s="240"/>
      <c r="K171" s="240"/>
      <c r="L171" s="240"/>
      <c r="M171" s="240"/>
      <c r="N171" s="240"/>
      <c r="O171" s="240"/>
      <c r="P171" s="241">
        <v>0</v>
      </c>
      <c r="Q171" s="239"/>
      <c r="R171" s="239">
        <v>56010017073</v>
      </c>
      <c r="S171" s="703"/>
      <c r="T171" s="703"/>
    </row>
    <row r="172" spans="2:20">
      <c r="B172" s="7" t="s">
        <v>3094</v>
      </c>
      <c r="C172" s="242" t="s">
        <v>3095</v>
      </c>
      <c r="D172" s="232">
        <v>0</v>
      </c>
      <c r="E172" s="232">
        <v>0.11700000000000001</v>
      </c>
      <c r="F172" s="232">
        <v>0.11700000000000001</v>
      </c>
      <c r="G172" s="264">
        <v>702</v>
      </c>
      <c r="H172" s="234" t="s">
        <v>32</v>
      </c>
      <c r="I172" s="234"/>
      <c r="J172" s="234"/>
      <c r="K172" s="234"/>
      <c r="L172" s="234"/>
      <c r="M172" s="234"/>
      <c r="N172" s="234"/>
      <c r="O172" s="234"/>
      <c r="P172" s="235">
        <v>0</v>
      </c>
      <c r="Q172" s="233"/>
      <c r="R172" s="233">
        <v>56010027042</v>
      </c>
      <c r="S172" s="694" t="s">
        <v>3561</v>
      </c>
      <c r="T172" s="694">
        <v>2028</v>
      </c>
    </row>
    <row r="173" spans="2:20">
      <c r="B173" s="258"/>
      <c r="C173" s="259"/>
      <c r="D173" s="244">
        <v>0.11700000000000001</v>
      </c>
      <c r="E173" s="244">
        <v>0.317</v>
      </c>
      <c r="F173" s="244">
        <v>0.2</v>
      </c>
      <c r="G173" s="328">
        <v>1200</v>
      </c>
      <c r="H173" s="261" t="s">
        <v>32</v>
      </c>
      <c r="I173" s="261"/>
      <c r="J173" s="261"/>
      <c r="K173" s="261"/>
      <c r="L173" s="261"/>
      <c r="M173" s="261"/>
      <c r="N173" s="261"/>
      <c r="O173" s="261"/>
      <c r="P173" s="262">
        <v>0</v>
      </c>
      <c r="Q173" s="260"/>
      <c r="R173" s="260">
        <v>56010027041</v>
      </c>
      <c r="S173" s="703"/>
      <c r="T173" s="703"/>
    </row>
    <row r="174" spans="2:20">
      <c r="B174" s="258"/>
      <c r="C174" s="259"/>
      <c r="D174" s="244">
        <v>0.317</v>
      </c>
      <c r="E174" s="244">
        <v>0.42899999999999999</v>
      </c>
      <c r="F174" s="244">
        <v>0.112</v>
      </c>
      <c r="G174" s="328">
        <v>672</v>
      </c>
      <c r="H174" s="261" t="s">
        <v>32</v>
      </c>
      <c r="I174" s="261"/>
      <c r="J174" s="261"/>
      <c r="K174" s="261"/>
      <c r="L174" s="261"/>
      <c r="M174" s="261"/>
      <c r="N174" s="261"/>
      <c r="O174" s="261"/>
      <c r="P174" s="262">
        <v>0</v>
      </c>
      <c r="Q174" s="260"/>
      <c r="R174" s="260">
        <v>56010027191</v>
      </c>
      <c r="S174" s="703"/>
      <c r="T174" s="703"/>
    </row>
    <row r="175" spans="2:20">
      <c r="B175" s="258"/>
      <c r="C175" s="259"/>
      <c r="D175" s="244">
        <v>0.42899999999999999</v>
      </c>
      <c r="E175" s="244">
        <v>0.74299999999999999</v>
      </c>
      <c r="F175" s="244">
        <v>0.314</v>
      </c>
      <c r="G175" s="328">
        <v>1570</v>
      </c>
      <c r="H175" s="261" t="s">
        <v>3096</v>
      </c>
      <c r="I175" s="261"/>
      <c r="J175" s="261"/>
      <c r="K175" s="261"/>
      <c r="L175" s="261"/>
      <c r="M175" s="261"/>
      <c r="N175" s="261"/>
      <c r="O175" s="261"/>
      <c r="P175" s="262">
        <v>0</v>
      </c>
      <c r="Q175" s="260"/>
      <c r="R175" s="260">
        <v>56010027192</v>
      </c>
      <c r="S175" s="703"/>
      <c r="T175" s="703"/>
    </row>
    <row r="176" spans="2:20">
      <c r="B176" s="236"/>
      <c r="C176" s="249"/>
      <c r="D176" s="238">
        <v>0.74299999999999999</v>
      </c>
      <c r="E176" s="238">
        <v>1.236</v>
      </c>
      <c r="F176" s="238">
        <v>0.49299999999999999</v>
      </c>
      <c r="G176" s="267">
        <v>2465</v>
      </c>
      <c r="H176" s="240" t="s">
        <v>3096</v>
      </c>
      <c r="I176" s="240"/>
      <c r="J176" s="240"/>
      <c r="K176" s="240"/>
      <c r="L176" s="240"/>
      <c r="M176" s="240"/>
      <c r="N176" s="240"/>
      <c r="O176" s="240"/>
      <c r="P176" s="241">
        <v>0</v>
      </c>
      <c r="Q176" s="239"/>
      <c r="R176" s="239">
        <v>56010027040</v>
      </c>
      <c r="S176" s="703"/>
      <c r="T176" s="703"/>
    </row>
    <row r="177" spans="2:20">
      <c r="B177" s="7" t="s">
        <v>3097</v>
      </c>
      <c r="C177" s="242" t="s">
        <v>3098</v>
      </c>
      <c r="D177" s="232">
        <v>0</v>
      </c>
      <c r="E177" s="232">
        <v>0.20499999999999999</v>
      </c>
      <c r="F177" s="232">
        <v>0.20499999999999999</v>
      </c>
      <c r="G177" s="233">
        <v>1128</v>
      </c>
      <c r="H177" s="234" t="s">
        <v>32</v>
      </c>
      <c r="I177" s="234"/>
      <c r="J177" s="234"/>
      <c r="K177" s="234"/>
      <c r="L177" s="234"/>
      <c r="M177" s="234"/>
      <c r="N177" s="234"/>
      <c r="O177" s="234"/>
      <c r="P177" s="235">
        <v>0</v>
      </c>
      <c r="Q177" s="233"/>
      <c r="R177" s="233">
        <v>56010017055</v>
      </c>
      <c r="S177" s="694" t="s">
        <v>3561</v>
      </c>
      <c r="T177" s="694">
        <v>2028</v>
      </c>
    </row>
    <row r="178" spans="2:20">
      <c r="B178" s="258"/>
      <c r="C178" s="259"/>
      <c r="D178" s="244">
        <v>0.20499999999999999</v>
      </c>
      <c r="E178" s="244">
        <v>0.53800000000000003</v>
      </c>
      <c r="F178" s="244">
        <v>0.33300000000000002</v>
      </c>
      <c r="G178" s="260">
        <v>2165</v>
      </c>
      <c r="H178" s="261" t="s">
        <v>32</v>
      </c>
      <c r="I178" s="261"/>
      <c r="J178" s="261"/>
      <c r="K178" s="261"/>
      <c r="L178" s="261"/>
      <c r="M178" s="261"/>
      <c r="N178" s="261"/>
      <c r="O178" s="261"/>
      <c r="P178" s="262">
        <v>92</v>
      </c>
      <c r="Q178" s="260">
        <v>64</v>
      </c>
      <c r="R178" s="260">
        <v>56010017056</v>
      </c>
      <c r="S178" s="703"/>
      <c r="T178" s="703"/>
    </row>
    <row r="179" spans="2:20">
      <c r="B179" s="258"/>
      <c r="C179" s="259"/>
      <c r="D179" s="244">
        <v>0.53800000000000003</v>
      </c>
      <c r="E179" s="244">
        <v>1.2930000000000001</v>
      </c>
      <c r="F179" s="244">
        <v>0.755</v>
      </c>
      <c r="G179" s="260">
        <v>4908</v>
      </c>
      <c r="H179" s="261" t="s">
        <v>32</v>
      </c>
      <c r="I179" s="261"/>
      <c r="J179" s="261"/>
      <c r="K179" s="261"/>
      <c r="L179" s="261"/>
      <c r="M179" s="261"/>
      <c r="N179" s="261"/>
      <c r="O179" s="261"/>
      <c r="P179" s="262">
        <v>0</v>
      </c>
      <c r="Q179" s="260"/>
      <c r="R179" s="260">
        <v>56010017056</v>
      </c>
      <c r="S179" s="703"/>
      <c r="T179" s="703"/>
    </row>
    <row r="180" spans="2:20">
      <c r="B180" s="236"/>
      <c r="C180" s="249"/>
      <c r="D180" s="238">
        <v>1.2930000000000001</v>
      </c>
      <c r="E180" s="238">
        <v>1.5080000000000002</v>
      </c>
      <c r="F180" s="238">
        <v>0.215</v>
      </c>
      <c r="G180" s="239">
        <v>860</v>
      </c>
      <c r="H180" s="240" t="s">
        <v>32</v>
      </c>
      <c r="I180" s="240"/>
      <c r="J180" s="240"/>
      <c r="K180" s="240"/>
      <c r="L180" s="240"/>
      <c r="M180" s="240"/>
      <c r="N180" s="240"/>
      <c r="O180" s="240"/>
      <c r="P180" s="241">
        <v>0</v>
      </c>
      <c r="Q180" s="239"/>
      <c r="R180" s="239">
        <v>56010017134</v>
      </c>
      <c r="S180" s="703"/>
      <c r="T180" s="703"/>
    </row>
    <row r="181" spans="2:20">
      <c r="B181" s="7" t="s">
        <v>3099</v>
      </c>
      <c r="C181" s="242" t="s">
        <v>3100</v>
      </c>
      <c r="D181" s="232">
        <v>0</v>
      </c>
      <c r="E181" s="232">
        <v>0.13800000000000001</v>
      </c>
      <c r="F181" s="232">
        <v>0.13800000000000001</v>
      </c>
      <c r="G181" s="233">
        <v>759</v>
      </c>
      <c r="H181" s="234" t="s">
        <v>32</v>
      </c>
      <c r="I181" s="234"/>
      <c r="J181" s="234"/>
      <c r="K181" s="234"/>
      <c r="L181" s="234"/>
      <c r="M181" s="234"/>
      <c r="N181" s="234"/>
      <c r="O181" s="234"/>
      <c r="P181" s="235">
        <v>201</v>
      </c>
      <c r="Q181" s="233">
        <v>214</v>
      </c>
      <c r="R181" s="233">
        <v>56010027087</v>
      </c>
      <c r="S181" s="694" t="s">
        <v>3561</v>
      </c>
      <c r="T181" s="694">
        <v>2028</v>
      </c>
    </row>
    <row r="182" spans="2:20">
      <c r="B182" s="258"/>
      <c r="C182" s="259"/>
      <c r="D182" s="244">
        <v>0.13800000000000001</v>
      </c>
      <c r="E182" s="244">
        <v>0.44800000000000001</v>
      </c>
      <c r="F182" s="244">
        <v>0.31</v>
      </c>
      <c r="G182" s="260">
        <v>1558</v>
      </c>
      <c r="H182" s="261" t="s">
        <v>32</v>
      </c>
      <c r="I182" s="261"/>
      <c r="J182" s="261"/>
      <c r="K182" s="261"/>
      <c r="L182" s="261"/>
      <c r="M182" s="261"/>
      <c r="N182" s="261"/>
      <c r="O182" s="261"/>
      <c r="P182" s="262">
        <v>815</v>
      </c>
      <c r="Q182" s="260">
        <v>516</v>
      </c>
      <c r="R182" s="260">
        <v>56010027086</v>
      </c>
      <c r="S182" s="703"/>
      <c r="T182" s="703"/>
    </row>
    <row r="183" spans="2:20">
      <c r="B183" s="258"/>
      <c r="C183" s="259"/>
      <c r="D183" s="244">
        <v>0.44800000000000001</v>
      </c>
      <c r="E183" s="244">
        <v>0.72500000000000009</v>
      </c>
      <c r="F183" s="244">
        <v>0.27700000000000002</v>
      </c>
      <c r="G183" s="260">
        <v>1385</v>
      </c>
      <c r="H183" s="261" t="s">
        <v>32</v>
      </c>
      <c r="I183" s="261"/>
      <c r="J183" s="261"/>
      <c r="K183" s="261"/>
      <c r="L183" s="261"/>
      <c r="M183" s="261"/>
      <c r="N183" s="261"/>
      <c r="O183" s="261"/>
      <c r="P183" s="262">
        <v>0</v>
      </c>
      <c r="Q183" s="260"/>
      <c r="R183" s="260">
        <v>56010027085</v>
      </c>
      <c r="S183" s="703"/>
      <c r="T183" s="703"/>
    </row>
    <row r="184" spans="2:20">
      <c r="B184" s="258"/>
      <c r="C184" s="259"/>
      <c r="D184" s="244">
        <v>0.72500000000000009</v>
      </c>
      <c r="E184" s="244">
        <v>1.2650000000000001</v>
      </c>
      <c r="F184" s="244">
        <v>0.54</v>
      </c>
      <c r="G184" s="260">
        <v>2700</v>
      </c>
      <c r="H184" s="261" t="s">
        <v>32</v>
      </c>
      <c r="I184" s="261"/>
      <c r="J184" s="261"/>
      <c r="K184" s="261"/>
      <c r="L184" s="261"/>
      <c r="M184" s="261"/>
      <c r="N184" s="261"/>
      <c r="O184" s="261"/>
      <c r="P184" s="262">
        <v>0</v>
      </c>
      <c r="Q184" s="260"/>
      <c r="R184" s="260">
        <v>56010027084</v>
      </c>
      <c r="S184" s="703"/>
      <c r="T184" s="703"/>
    </row>
    <row r="185" spans="2:20">
      <c r="B185" s="258"/>
      <c r="C185" s="259"/>
      <c r="D185" s="244">
        <v>1.2650000000000001</v>
      </c>
      <c r="E185" s="244">
        <v>1.2950000000000002</v>
      </c>
      <c r="F185" s="244">
        <v>0.03</v>
      </c>
      <c r="G185" s="260">
        <v>150</v>
      </c>
      <c r="H185" s="261" t="s">
        <v>32</v>
      </c>
      <c r="I185" s="261"/>
      <c r="J185" s="261"/>
      <c r="K185" s="261"/>
      <c r="L185" s="261"/>
      <c r="M185" s="261"/>
      <c r="N185" s="261"/>
      <c r="O185" s="261"/>
      <c r="P185" s="262">
        <v>0</v>
      </c>
      <c r="Q185" s="260"/>
      <c r="R185" s="260">
        <v>56010027083</v>
      </c>
      <c r="S185" s="703"/>
      <c r="T185" s="703"/>
    </row>
    <row r="186" spans="2:20">
      <c r="B186" s="258"/>
      <c r="C186" s="259"/>
      <c r="D186" s="244">
        <v>1.2950000000000002</v>
      </c>
      <c r="E186" s="244">
        <v>1.62</v>
      </c>
      <c r="F186" s="244">
        <v>0.32500000000000001</v>
      </c>
      <c r="G186" s="260">
        <v>1950</v>
      </c>
      <c r="H186" s="261" t="s">
        <v>2933</v>
      </c>
      <c r="I186" s="261"/>
      <c r="J186" s="261"/>
      <c r="K186" s="261"/>
      <c r="L186" s="261"/>
      <c r="M186" s="261"/>
      <c r="N186" s="261"/>
      <c r="O186" s="261"/>
      <c r="P186" s="262">
        <v>0</v>
      </c>
      <c r="Q186" s="260"/>
      <c r="R186" s="260">
        <v>56010027083</v>
      </c>
      <c r="S186" s="703"/>
      <c r="T186" s="703"/>
    </row>
    <row r="187" spans="2:20">
      <c r="B187" s="258"/>
      <c r="C187" s="259"/>
      <c r="D187" s="244">
        <v>1.62</v>
      </c>
      <c r="E187" s="238">
        <v>1.8650000000000002</v>
      </c>
      <c r="F187" s="244">
        <v>0.245</v>
      </c>
      <c r="G187" s="260">
        <v>1225</v>
      </c>
      <c r="H187" s="261" t="s">
        <v>32</v>
      </c>
      <c r="I187" s="261"/>
      <c r="J187" s="261"/>
      <c r="K187" s="261"/>
      <c r="L187" s="261"/>
      <c r="M187" s="261"/>
      <c r="N187" s="261"/>
      <c r="O187" s="261"/>
      <c r="P187" s="262">
        <v>0</v>
      </c>
      <c r="Q187" s="260"/>
      <c r="R187" s="260">
        <v>56010027083</v>
      </c>
      <c r="S187" s="703"/>
      <c r="T187" s="703"/>
    </row>
    <row r="188" spans="2:20">
      <c r="B188" s="7" t="s">
        <v>3101</v>
      </c>
      <c r="C188" s="242" t="s">
        <v>3102</v>
      </c>
      <c r="D188" s="254">
        <v>0</v>
      </c>
      <c r="E188" s="245">
        <v>0.48899999999999999</v>
      </c>
      <c r="F188" s="232">
        <v>0.48899999999999999</v>
      </c>
      <c r="G188" s="233">
        <v>1712</v>
      </c>
      <c r="H188" s="234" t="s">
        <v>32</v>
      </c>
      <c r="I188" s="234"/>
      <c r="J188" s="234"/>
      <c r="K188" s="234"/>
      <c r="L188" s="234"/>
      <c r="M188" s="234"/>
      <c r="N188" s="234"/>
      <c r="O188" s="234"/>
      <c r="P188" s="235">
        <v>0</v>
      </c>
      <c r="Q188" s="233"/>
      <c r="R188" s="233">
        <v>56010017116</v>
      </c>
      <c r="S188" s="464" t="s">
        <v>3561</v>
      </c>
      <c r="T188" s="464">
        <v>2028</v>
      </c>
    </row>
    <row r="189" spans="2:20">
      <c r="B189" s="7" t="s">
        <v>3103</v>
      </c>
      <c r="C189" s="314" t="s">
        <v>3104</v>
      </c>
      <c r="D189" s="245">
        <v>0</v>
      </c>
      <c r="E189" s="232">
        <v>7.3999999999999996E-2</v>
      </c>
      <c r="F189" s="232">
        <v>7.3999999999999996E-2</v>
      </c>
      <c r="G189" s="233">
        <v>444</v>
      </c>
      <c r="H189" s="234" t="s">
        <v>32</v>
      </c>
      <c r="I189" s="234"/>
      <c r="J189" s="234"/>
      <c r="K189" s="234"/>
      <c r="L189" s="234"/>
      <c r="M189" s="234"/>
      <c r="N189" s="234"/>
      <c r="O189" s="234"/>
      <c r="P189" s="235">
        <v>0</v>
      </c>
      <c r="Q189" s="233"/>
      <c r="R189" s="233">
        <v>56010017118</v>
      </c>
      <c r="S189" s="694" t="s">
        <v>3561</v>
      </c>
      <c r="T189" s="694">
        <v>2028</v>
      </c>
    </row>
    <row r="190" spans="2:20">
      <c r="B190" s="236"/>
      <c r="C190" s="249"/>
      <c r="D190" s="263">
        <v>7.3999999999999996E-2</v>
      </c>
      <c r="E190" s="238">
        <v>0.21100000000000002</v>
      </c>
      <c r="F190" s="238">
        <v>0.13700000000000001</v>
      </c>
      <c r="G190" s="239">
        <v>411</v>
      </c>
      <c r="H190" s="240" t="s">
        <v>32</v>
      </c>
      <c r="I190" s="240"/>
      <c r="J190" s="240"/>
      <c r="K190" s="240"/>
      <c r="L190" s="240"/>
      <c r="M190" s="240"/>
      <c r="N190" s="240"/>
      <c r="O190" s="240"/>
      <c r="P190" s="241">
        <v>0</v>
      </c>
      <c r="Q190" s="239"/>
      <c r="R190" s="239">
        <v>56010017140</v>
      </c>
      <c r="S190" s="703"/>
      <c r="T190" s="703"/>
    </row>
    <row r="191" spans="2:20">
      <c r="B191" s="7" t="s">
        <v>3105</v>
      </c>
      <c r="C191" s="242" t="s">
        <v>3106</v>
      </c>
      <c r="D191" s="232">
        <v>0</v>
      </c>
      <c r="E191" s="245">
        <v>6.2E-2</v>
      </c>
      <c r="F191" s="232">
        <v>6.2E-2</v>
      </c>
      <c r="G191" s="233">
        <v>341</v>
      </c>
      <c r="H191" s="234" t="s">
        <v>32</v>
      </c>
      <c r="I191" s="234"/>
      <c r="J191" s="234"/>
      <c r="K191" s="234"/>
      <c r="L191" s="234"/>
      <c r="M191" s="234"/>
      <c r="N191" s="234"/>
      <c r="O191" s="234"/>
      <c r="P191" s="235">
        <v>1433</v>
      </c>
      <c r="Q191" s="233">
        <v>205</v>
      </c>
      <c r="R191" s="233">
        <v>56010020778</v>
      </c>
      <c r="S191" s="694" t="s">
        <v>3561</v>
      </c>
      <c r="T191" s="694">
        <v>2028</v>
      </c>
    </row>
    <row r="192" spans="2:20">
      <c r="B192" s="258"/>
      <c r="C192" s="259"/>
      <c r="D192" s="244">
        <v>6.2E-2</v>
      </c>
      <c r="E192" s="244">
        <v>0.71899999999999997</v>
      </c>
      <c r="F192" s="244">
        <v>0.65700000000000003</v>
      </c>
      <c r="G192" s="260">
        <v>3614</v>
      </c>
      <c r="H192" s="261" t="s">
        <v>32</v>
      </c>
      <c r="I192" s="261"/>
      <c r="J192" s="261"/>
      <c r="K192" s="261"/>
      <c r="L192" s="261"/>
      <c r="M192" s="261"/>
      <c r="N192" s="261"/>
      <c r="O192" s="261"/>
      <c r="P192" s="262">
        <v>0</v>
      </c>
      <c r="Q192" s="260"/>
      <c r="R192" s="260">
        <v>56010027197</v>
      </c>
      <c r="S192" s="703"/>
      <c r="T192" s="703"/>
    </row>
    <row r="193" spans="2:20">
      <c r="B193" s="258"/>
      <c r="C193" s="266" t="s">
        <v>3107</v>
      </c>
      <c r="D193" s="244">
        <v>0</v>
      </c>
      <c r="E193" s="244">
        <v>7.8E-2</v>
      </c>
      <c r="F193" s="244">
        <v>7.8E-2</v>
      </c>
      <c r="G193" s="260">
        <v>429</v>
      </c>
      <c r="H193" s="261" t="s">
        <v>32</v>
      </c>
      <c r="I193" s="261"/>
      <c r="J193" s="261"/>
      <c r="K193" s="261"/>
      <c r="L193" s="261"/>
      <c r="M193" s="261"/>
      <c r="N193" s="261"/>
      <c r="O193" s="261"/>
      <c r="P193" s="262"/>
      <c r="Q193" s="260"/>
      <c r="R193" s="260">
        <v>56010027197</v>
      </c>
      <c r="S193" s="703"/>
      <c r="T193" s="703"/>
    </row>
    <row r="194" spans="2:20">
      <c r="B194" s="258"/>
      <c r="C194" s="266" t="s">
        <v>3108</v>
      </c>
      <c r="D194" s="244">
        <v>0</v>
      </c>
      <c r="E194" s="244">
        <v>9.0999999999999998E-2</v>
      </c>
      <c r="F194" s="244">
        <v>9.0999999999999998E-2</v>
      </c>
      <c r="G194" s="260">
        <v>501</v>
      </c>
      <c r="H194" s="261" t="s">
        <v>32</v>
      </c>
      <c r="I194" s="261"/>
      <c r="J194" s="261"/>
      <c r="K194" s="261"/>
      <c r="L194" s="261"/>
      <c r="M194" s="261"/>
      <c r="N194" s="261"/>
      <c r="O194" s="261"/>
      <c r="P194" s="262">
        <v>0</v>
      </c>
      <c r="Q194" s="260"/>
      <c r="R194" s="260">
        <v>56010021131</v>
      </c>
      <c r="S194" s="703"/>
      <c r="T194" s="703"/>
    </row>
    <row r="195" spans="2:20">
      <c r="B195" s="296"/>
      <c r="C195" s="326" t="s">
        <v>3109</v>
      </c>
      <c r="D195" s="298">
        <v>0</v>
      </c>
      <c r="E195" s="298">
        <v>3.7999999999999999E-2</v>
      </c>
      <c r="F195" s="298">
        <v>3.7999999999999999E-2</v>
      </c>
      <c r="G195" s="299">
        <v>209</v>
      </c>
      <c r="H195" s="311" t="s">
        <v>32</v>
      </c>
      <c r="I195" s="311"/>
      <c r="J195" s="311"/>
      <c r="K195" s="311"/>
      <c r="L195" s="311"/>
      <c r="M195" s="311"/>
      <c r="N195" s="311"/>
      <c r="O195" s="311"/>
      <c r="P195" s="300"/>
      <c r="Q195" s="299"/>
      <c r="R195" s="299">
        <v>56010027197</v>
      </c>
      <c r="S195" s="703"/>
      <c r="T195" s="703"/>
    </row>
    <row r="196" spans="2:20">
      <c r="B196" s="7" t="s">
        <v>3110</v>
      </c>
      <c r="C196" s="253" t="s">
        <v>3111</v>
      </c>
      <c r="D196" s="254">
        <v>0</v>
      </c>
      <c r="E196" s="318">
        <v>0.10299999999999999</v>
      </c>
      <c r="F196" s="254">
        <v>0.10299999999999999</v>
      </c>
      <c r="G196" s="255">
        <v>309</v>
      </c>
      <c r="H196" s="256" t="s">
        <v>42</v>
      </c>
      <c r="I196" s="256"/>
      <c r="J196" s="256"/>
      <c r="K196" s="256"/>
      <c r="L196" s="256"/>
      <c r="M196" s="256"/>
      <c r="N196" s="256"/>
      <c r="O196" s="256"/>
      <c r="P196" s="257">
        <v>0</v>
      </c>
      <c r="Q196" s="255"/>
      <c r="R196" s="255">
        <v>56010017031</v>
      </c>
      <c r="S196" s="464" t="s">
        <v>3561</v>
      </c>
      <c r="T196" s="464">
        <v>2028</v>
      </c>
    </row>
    <row r="197" spans="2:20">
      <c r="B197" s="7" t="s">
        <v>3112</v>
      </c>
      <c r="C197" s="242" t="s">
        <v>2200</v>
      </c>
      <c r="D197" s="245">
        <v>0</v>
      </c>
      <c r="E197" s="232">
        <v>0.153</v>
      </c>
      <c r="F197" s="232">
        <v>0.153</v>
      </c>
      <c r="G197" s="233">
        <v>765</v>
      </c>
      <c r="H197" s="234" t="s">
        <v>32</v>
      </c>
      <c r="I197" s="234"/>
      <c r="J197" s="234"/>
      <c r="K197" s="234"/>
      <c r="L197" s="234"/>
      <c r="M197" s="234"/>
      <c r="N197" s="234"/>
      <c r="O197" s="234"/>
      <c r="P197" s="235">
        <v>0</v>
      </c>
      <c r="Q197" s="233"/>
      <c r="R197" s="233">
        <v>56010017064</v>
      </c>
      <c r="S197" s="694" t="s">
        <v>3561</v>
      </c>
      <c r="T197" s="694">
        <v>2028</v>
      </c>
    </row>
    <row r="198" spans="2:20">
      <c r="B198" s="258"/>
      <c r="C198" s="259"/>
      <c r="D198" s="244">
        <v>0.153</v>
      </c>
      <c r="E198" s="244">
        <v>0.16999999999999998</v>
      </c>
      <c r="F198" s="244">
        <v>1.7000000000000001E-2</v>
      </c>
      <c r="G198" s="260">
        <v>77</v>
      </c>
      <c r="H198" s="261" t="s">
        <v>32</v>
      </c>
      <c r="I198" s="261"/>
      <c r="J198" s="261"/>
      <c r="K198" s="261"/>
      <c r="L198" s="261"/>
      <c r="M198" s="261"/>
      <c r="N198" s="261"/>
      <c r="O198" s="261"/>
      <c r="P198" s="262">
        <v>0</v>
      </c>
      <c r="Q198" s="260"/>
      <c r="R198" s="260">
        <v>56010017065</v>
      </c>
      <c r="S198" s="703"/>
      <c r="T198" s="703"/>
    </row>
    <row r="199" spans="2:20">
      <c r="B199" s="258"/>
      <c r="C199" s="259"/>
      <c r="D199" s="244">
        <v>0.16999999999999998</v>
      </c>
      <c r="E199" s="244">
        <v>0.19099999999999998</v>
      </c>
      <c r="F199" s="244">
        <v>2.1000000000000001E-2</v>
      </c>
      <c r="G199" s="260">
        <v>84</v>
      </c>
      <c r="H199" s="261" t="s">
        <v>2933</v>
      </c>
      <c r="I199" s="261"/>
      <c r="J199" s="261"/>
      <c r="K199" s="261"/>
      <c r="L199" s="261"/>
      <c r="M199" s="261"/>
      <c r="N199" s="261"/>
      <c r="O199" s="261"/>
      <c r="P199" s="262">
        <v>0</v>
      </c>
      <c r="Q199" s="260"/>
      <c r="R199" s="260">
        <v>56010017065</v>
      </c>
      <c r="S199" s="703"/>
      <c r="T199" s="703"/>
    </row>
    <row r="200" spans="2:20">
      <c r="B200" s="236"/>
      <c r="C200" s="249"/>
      <c r="D200" s="263">
        <v>0.19099999999999998</v>
      </c>
      <c r="E200" s="263">
        <v>0.52600000000000002</v>
      </c>
      <c r="F200" s="238">
        <v>0.33500000000000002</v>
      </c>
      <c r="G200" s="239">
        <v>1508</v>
      </c>
      <c r="H200" s="240" t="s">
        <v>32</v>
      </c>
      <c r="I200" s="240"/>
      <c r="J200" s="240"/>
      <c r="K200" s="240"/>
      <c r="L200" s="240"/>
      <c r="M200" s="240"/>
      <c r="N200" s="240"/>
      <c r="O200" s="240"/>
      <c r="P200" s="241">
        <v>0</v>
      </c>
      <c r="Q200" s="260"/>
      <c r="R200" s="260">
        <v>56010017065</v>
      </c>
      <c r="S200" s="703"/>
      <c r="T200" s="703"/>
    </row>
    <row r="201" spans="2:20">
      <c r="B201" s="7" t="s">
        <v>3113</v>
      </c>
      <c r="C201" s="242" t="s">
        <v>3114</v>
      </c>
      <c r="D201" s="232">
        <v>0</v>
      </c>
      <c r="E201" s="232">
        <v>0.04</v>
      </c>
      <c r="F201" s="232">
        <v>0.04</v>
      </c>
      <c r="G201" s="233">
        <v>160</v>
      </c>
      <c r="H201" s="234" t="s">
        <v>32</v>
      </c>
      <c r="I201" s="234"/>
      <c r="J201" s="234"/>
      <c r="K201" s="234"/>
      <c r="L201" s="234"/>
      <c r="M201" s="234"/>
      <c r="N201" s="234"/>
      <c r="O201" s="234"/>
      <c r="P201" s="235">
        <v>53</v>
      </c>
      <c r="Q201" s="321">
        <v>30</v>
      </c>
      <c r="R201" s="321">
        <v>56010017165</v>
      </c>
      <c r="S201" s="694" t="s">
        <v>3561</v>
      </c>
      <c r="T201" s="694">
        <v>2028</v>
      </c>
    </row>
    <row r="202" spans="2:20">
      <c r="B202" s="258"/>
      <c r="C202" s="259"/>
      <c r="D202" s="244">
        <v>0.04</v>
      </c>
      <c r="E202" s="244">
        <v>0.245</v>
      </c>
      <c r="F202" s="244">
        <v>0.20499999999999999</v>
      </c>
      <c r="G202" s="260">
        <v>615</v>
      </c>
      <c r="H202" s="261" t="s">
        <v>32</v>
      </c>
      <c r="I202" s="261"/>
      <c r="J202" s="261"/>
      <c r="K202" s="261"/>
      <c r="L202" s="261"/>
      <c r="M202" s="261"/>
      <c r="N202" s="261"/>
      <c r="O202" s="261"/>
      <c r="P202" s="262">
        <v>0</v>
      </c>
      <c r="Q202" s="260"/>
      <c r="R202" s="260">
        <v>56010017165</v>
      </c>
      <c r="S202" s="703"/>
      <c r="T202" s="703"/>
    </row>
    <row r="203" spans="2:20">
      <c r="B203" s="258"/>
      <c r="C203" s="259"/>
      <c r="D203" s="263">
        <v>0.245</v>
      </c>
      <c r="E203" s="263">
        <v>0.313</v>
      </c>
      <c r="F203" s="238">
        <v>6.8000000000000005E-2</v>
      </c>
      <c r="G203" s="239">
        <v>163</v>
      </c>
      <c r="H203" s="261" t="s">
        <v>32</v>
      </c>
      <c r="I203" s="261"/>
      <c r="J203" s="261"/>
      <c r="K203" s="261"/>
      <c r="L203" s="261"/>
      <c r="M203" s="261"/>
      <c r="N203" s="261"/>
      <c r="O203" s="261"/>
      <c r="P203" s="241">
        <v>0</v>
      </c>
      <c r="Q203" s="239"/>
      <c r="R203" s="239">
        <v>56010017177</v>
      </c>
      <c r="S203" s="703"/>
      <c r="T203" s="703"/>
    </row>
    <row r="204" spans="2:20">
      <c r="B204" s="7" t="s">
        <v>3115</v>
      </c>
      <c r="C204" s="242" t="s">
        <v>3116</v>
      </c>
      <c r="D204" s="232">
        <v>0</v>
      </c>
      <c r="E204" s="232">
        <v>0.41</v>
      </c>
      <c r="F204" s="232">
        <v>0.41</v>
      </c>
      <c r="G204" s="233">
        <v>2460</v>
      </c>
      <c r="H204" s="234" t="s">
        <v>32</v>
      </c>
      <c r="I204" s="234"/>
      <c r="J204" s="234"/>
      <c r="K204" s="234"/>
      <c r="L204" s="234"/>
      <c r="M204" s="234"/>
      <c r="N204" s="234"/>
      <c r="O204" s="234"/>
      <c r="P204" s="235">
        <v>0</v>
      </c>
      <c r="Q204" s="233"/>
      <c r="R204" s="233">
        <v>56010027005</v>
      </c>
      <c r="S204" s="694" t="s">
        <v>3561</v>
      </c>
      <c r="T204" s="694">
        <v>2028</v>
      </c>
    </row>
    <row r="205" spans="2:20">
      <c r="B205" s="258"/>
      <c r="C205" s="259"/>
      <c r="D205" s="244">
        <v>0</v>
      </c>
      <c r="E205" s="244">
        <v>0.39300000000000002</v>
      </c>
      <c r="F205" s="244">
        <v>0.39300000000000002</v>
      </c>
      <c r="G205" s="260">
        <v>2216</v>
      </c>
      <c r="H205" s="261" t="s">
        <v>32</v>
      </c>
      <c r="I205" s="261"/>
      <c r="J205" s="261"/>
      <c r="K205" s="261"/>
      <c r="L205" s="261"/>
      <c r="M205" s="261"/>
      <c r="N205" s="261"/>
      <c r="O205" s="261"/>
      <c r="P205" s="262">
        <v>0</v>
      </c>
      <c r="Q205" s="260"/>
      <c r="R205" s="260">
        <v>56010027194</v>
      </c>
      <c r="S205" s="703"/>
      <c r="T205" s="703"/>
    </row>
    <row r="206" spans="2:20">
      <c r="B206" s="258"/>
      <c r="C206" s="259"/>
      <c r="D206" s="244">
        <v>0.39300000000000002</v>
      </c>
      <c r="E206" s="244">
        <v>0.66300000000000003</v>
      </c>
      <c r="F206" s="244">
        <v>0.27</v>
      </c>
      <c r="G206" s="260">
        <v>1650</v>
      </c>
      <c r="H206" s="261" t="s">
        <v>32</v>
      </c>
      <c r="I206" s="261"/>
      <c r="J206" s="261"/>
      <c r="K206" s="261"/>
      <c r="L206" s="261"/>
      <c r="M206" s="261"/>
      <c r="N206" s="261"/>
      <c r="O206" s="261"/>
      <c r="P206" s="262">
        <v>0</v>
      </c>
      <c r="Q206" s="260"/>
      <c r="R206" s="260">
        <v>56010027006</v>
      </c>
      <c r="S206" s="703"/>
      <c r="T206" s="703"/>
    </row>
    <row r="207" spans="2:20">
      <c r="B207" s="258"/>
      <c r="C207" s="259"/>
      <c r="D207" s="244">
        <v>0.66300000000000003</v>
      </c>
      <c r="E207" s="244">
        <v>0.76800000000000002</v>
      </c>
      <c r="F207" s="244">
        <v>0.105</v>
      </c>
      <c r="G207" s="260">
        <v>473</v>
      </c>
      <c r="H207" s="261" t="s">
        <v>2933</v>
      </c>
      <c r="I207" s="261"/>
      <c r="J207" s="261"/>
      <c r="K207" s="261"/>
      <c r="L207" s="261"/>
      <c r="M207" s="261"/>
      <c r="N207" s="261"/>
      <c r="O207" s="261"/>
      <c r="P207" s="262">
        <v>0</v>
      </c>
      <c r="Q207" s="260"/>
      <c r="R207" s="260">
        <v>56010027007</v>
      </c>
      <c r="S207" s="703"/>
      <c r="T207" s="703"/>
    </row>
    <row r="208" spans="2:20">
      <c r="B208" s="236"/>
      <c r="C208" s="249"/>
      <c r="D208" s="238">
        <v>0.76800000000000002</v>
      </c>
      <c r="E208" s="238">
        <v>0.91300000000000003</v>
      </c>
      <c r="F208" s="263">
        <v>0.14499999999999999</v>
      </c>
      <c r="G208" s="260">
        <v>435</v>
      </c>
      <c r="H208" s="272" t="s">
        <v>42</v>
      </c>
      <c r="I208" s="272"/>
      <c r="J208" s="272"/>
      <c r="K208" s="272"/>
      <c r="L208" s="272"/>
      <c r="M208" s="272"/>
      <c r="N208" s="272"/>
      <c r="O208" s="272"/>
      <c r="P208" s="273">
        <v>0</v>
      </c>
      <c r="Q208" s="271"/>
      <c r="R208" s="271">
        <v>56010027007</v>
      </c>
      <c r="S208" s="703"/>
      <c r="T208" s="703"/>
    </row>
    <row r="209" spans="2:20">
      <c r="B209" s="7" t="s">
        <v>3117</v>
      </c>
      <c r="C209" s="231" t="s">
        <v>3118</v>
      </c>
      <c r="D209" s="254">
        <v>0</v>
      </c>
      <c r="E209" s="245">
        <v>0.20699999999999999</v>
      </c>
      <c r="F209" s="232">
        <v>0.20699999999999999</v>
      </c>
      <c r="G209" s="233">
        <v>890</v>
      </c>
      <c r="H209" s="234" t="s">
        <v>32</v>
      </c>
      <c r="I209" s="234"/>
      <c r="J209" s="234"/>
      <c r="K209" s="234"/>
      <c r="L209" s="234"/>
      <c r="M209" s="234"/>
      <c r="N209" s="234"/>
      <c r="O209" s="234"/>
      <c r="P209" s="235">
        <v>470</v>
      </c>
      <c r="Q209" s="233">
        <v>230</v>
      </c>
      <c r="R209" s="233">
        <v>56010027102</v>
      </c>
      <c r="S209" s="464" t="s">
        <v>3561</v>
      </c>
      <c r="T209" s="464">
        <v>2028</v>
      </c>
    </row>
    <row r="210" spans="2:20">
      <c r="B210" s="7" t="s">
        <v>3119</v>
      </c>
      <c r="C210" s="253" t="s">
        <v>3120</v>
      </c>
      <c r="D210" s="298">
        <v>0</v>
      </c>
      <c r="E210" s="318">
        <v>0.19500000000000001</v>
      </c>
      <c r="F210" s="254">
        <v>0.19500000000000001</v>
      </c>
      <c r="G210" s="255">
        <v>585</v>
      </c>
      <c r="H210" s="256" t="s">
        <v>2933</v>
      </c>
      <c r="I210" s="256"/>
      <c r="J210" s="256"/>
      <c r="K210" s="256"/>
      <c r="L210" s="256"/>
      <c r="M210" s="256"/>
      <c r="N210" s="256"/>
      <c r="O210" s="256"/>
      <c r="P210" s="257">
        <v>0</v>
      </c>
      <c r="Q210" s="255"/>
      <c r="R210" s="255">
        <v>56010017014</v>
      </c>
      <c r="S210" s="464" t="s">
        <v>3561</v>
      </c>
      <c r="T210" s="464">
        <v>2028</v>
      </c>
    </row>
    <row r="211" spans="2:20">
      <c r="B211" s="7" t="s">
        <v>3121</v>
      </c>
      <c r="C211" s="320" t="s">
        <v>3122</v>
      </c>
      <c r="D211" s="232">
        <v>0</v>
      </c>
      <c r="E211" s="232">
        <v>0.128</v>
      </c>
      <c r="F211" s="232">
        <v>0.128</v>
      </c>
      <c r="G211" s="233">
        <v>554</v>
      </c>
      <c r="H211" s="234" t="s">
        <v>32</v>
      </c>
      <c r="I211" s="234"/>
      <c r="J211" s="234"/>
      <c r="K211" s="234"/>
      <c r="L211" s="234"/>
      <c r="M211" s="234"/>
      <c r="N211" s="234"/>
      <c r="O211" s="234"/>
      <c r="P211" s="235">
        <v>266</v>
      </c>
      <c r="Q211" s="233">
        <v>148</v>
      </c>
      <c r="R211" s="233">
        <v>56010021134</v>
      </c>
      <c r="S211" s="694" t="s">
        <v>3561</v>
      </c>
      <c r="T211" s="694">
        <v>2028</v>
      </c>
    </row>
    <row r="212" spans="2:20">
      <c r="B212" s="236"/>
      <c r="C212" s="249"/>
      <c r="D212" s="298">
        <v>0.128</v>
      </c>
      <c r="E212" s="298">
        <v>0.32700000000000001</v>
      </c>
      <c r="F212" s="298">
        <v>0.19900000000000001</v>
      </c>
      <c r="G212" s="299">
        <v>896</v>
      </c>
      <c r="H212" s="311" t="s">
        <v>2996</v>
      </c>
      <c r="I212" s="311"/>
      <c r="J212" s="311"/>
      <c r="K212" s="311"/>
      <c r="L212" s="311"/>
      <c r="M212" s="311"/>
      <c r="N212" s="311"/>
      <c r="O212" s="311"/>
      <c r="P212" s="300"/>
      <c r="Q212" s="329"/>
      <c r="R212" s="329">
        <v>56010021134</v>
      </c>
      <c r="S212" s="703"/>
      <c r="T212" s="703"/>
    </row>
    <row r="213" spans="2:20">
      <c r="B213" s="7" t="s">
        <v>3123</v>
      </c>
      <c r="C213" s="242" t="s">
        <v>3124</v>
      </c>
      <c r="D213" s="232">
        <v>0</v>
      </c>
      <c r="E213" s="232">
        <v>0.36</v>
      </c>
      <c r="F213" s="232">
        <v>0.36</v>
      </c>
      <c r="G213" s="233">
        <v>2160</v>
      </c>
      <c r="H213" s="234" t="s">
        <v>32</v>
      </c>
      <c r="I213" s="234"/>
      <c r="J213" s="234"/>
      <c r="K213" s="234"/>
      <c r="L213" s="234"/>
      <c r="M213" s="234"/>
      <c r="N213" s="234"/>
      <c r="O213" s="234"/>
      <c r="P213" s="235">
        <v>50</v>
      </c>
      <c r="Q213" s="233">
        <v>28</v>
      </c>
      <c r="R213" s="233">
        <v>56010017133</v>
      </c>
      <c r="S213" s="694" t="s">
        <v>3561</v>
      </c>
      <c r="T213" s="694">
        <v>2028</v>
      </c>
    </row>
    <row r="214" spans="2:20">
      <c r="B214" s="236"/>
      <c r="C214" s="249"/>
      <c r="D214" s="238">
        <v>0.36</v>
      </c>
      <c r="E214" s="238">
        <v>0.43</v>
      </c>
      <c r="F214" s="238">
        <v>7.0000000000000007E-2</v>
      </c>
      <c r="G214" s="239">
        <v>210</v>
      </c>
      <c r="H214" s="240" t="s">
        <v>42</v>
      </c>
      <c r="I214" s="240"/>
      <c r="J214" s="240"/>
      <c r="K214" s="240"/>
      <c r="L214" s="240"/>
      <c r="M214" s="240"/>
      <c r="N214" s="240"/>
      <c r="O214" s="240"/>
      <c r="P214" s="241">
        <v>0</v>
      </c>
      <c r="Q214" s="239"/>
      <c r="R214" s="239">
        <v>56010017133</v>
      </c>
      <c r="S214" s="703"/>
      <c r="T214" s="703"/>
    </row>
    <row r="215" spans="2:20">
      <c r="B215" s="7" t="s">
        <v>3125</v>
      </c>
      <c r="C215" s="242" t="s">
        <v>1432</v>
      </c>
      <c r="D215" s="232">
        <v>0</v>
      </c>
      <c r="E215" s="232">
        <v>2.5999999999999999E-2</v>
      </c>
      <c r="F215" s="232">
        <v>2.5999999999999999E-2</v>
      </c>
      <c r="G215" s="233">
        <v>130</v>
      </c>
      <c r="H215" s="234" t="s">
        <v>32</v>
      </c>
      <c r="I215" s="234"/>
      <c r="J215" s="234"/>
      <c r="K215" s="234"/>
      <c r="L215" s="234"/>
      <c r="M215" s="234"/>
      <c r="N215" s="234"/>
      <c r="O215" s="234"/>
      <c r="P215" s="235">
        <v>0</v>
      </c>
      <c r="Q215" s="233"/>
      <c r="R215" s="233">
        <v>56010027112</v>
      </c>
      <c r="S215" s="694" t="s">
        <v>3561</v>
      </c>
      <c r="T215" s="694">
        <v>2028</v>
      </c>
    </row>
    <row r="216" spans="2:20">
      <c r="B216" s="258"/>
      <c r="C216" s="259"/>
      <c r="D216" s="244">
        <v>2.5999999999999999E-2</v>
      </c>
      <c r="E216" s="244">
        <v>0.502</v>
      </c>
      <c r="F216" s="244">
        <v>0.47599999999999998</v>
      </c>
      <c r="G216" s="260">
        <v>2380</v>
      </c>
      <c r="H216" s="261" t="s">
        <v>2933</v>
      </c>
      <c r="I216" s="261"/>
      <c r="J216" s="261"/>
      <c r="K216" s="261"/>
      <c r="L216" s="261"/>
      <c r="M216" s="261"/>
      <c r="N216" s="261"/>
      <c r="O216" s="261"/>
      <c r="P216" s="262">
        <v>0</v>
      </c>
      <c r="Q216" s="260"/>
      <c r="R216" s="260">
        <v>56010027112</v>
      </c>
      <c r="S216" s="703"/>
      <c r="T216" s="703"/>
    </row>
    <row r="217" spans="2:20">
      <c r="B217" s="258"/>
      <c r="C217" s="259"/>
      <c r="D217" s="244">
        <v>0.60799999999999998</v>
      </c>
      <c r="E217" s="244">
        <v>0.63300000000000001</v>
      </c>
      <c r="F217" s="244">
        <v>2.5000000000000001E-2</v>
      </c>
      <c r="G217" s="260">
        <v>75</v>
      </c>
      <c r="H217" s="261" t="s">
        <v>2933</v>
      </c>
      <c r="I217" s="261"/>
      <c r="J217" s="261"/>
      <c r="K217" s="261"/>
      <c r="L217" s="261"/>
      <c r="M217" s="261"/>
      <c r="N217" s="261"/>
      <c r="O217" s="261"/>
      <c r="P217" s="262">
        <v>0</v>
      </c>
      <c r="Q217" s="287"/>
      <c r="R217" s="287">
        <v>56010021457</v>
      </c>
      <c r="S217" s="703"/>
      <c r="T217" s="703"/>
    </row>
    <row r="218" spans="2:20">
      <c r="B218" s="236"/>
      <c r="C218" s="249"/>
      <c r="D218" s="263">
        <v>0</v>
      </c>
      <c r="E218" s="238">
        <v>2.7E-2</v>
      </c>
      <c r="F218" s="244">
        <v>2.7E-2</v>
      </c>
      <c r="G218" s="260">
        <v>135</v>
      </c>
      <c r="H218" s="261" t="s">
        <v>32</v>
      </c>
      <c r="I218" s="261"/>
      <c r="J218" s="261"/>
      <c r="K218" s="261"/>
      <c r="L218" s="261"/>
      <c r="M218" s="261"/>
      <c r="N218" s="261"/>
      <c r="O218" s="261"/>
      <c r="P218" s="262">
        <v>0</v>
      </c>
      <c r="Q218" s="260"/>
      <c r="R218" s="260">
        <v>56010027112</v>
      </c>
      <c r="S218" s="703"/>
      <c r="T218" s="703"/>
    </row>
    <row r="219" spans="2:20">
      <c r="B219" s="7" t="s">
        <v>3126</v>
      </c>
      <c r="C219" s="242" t="s">
        <v>3127</v>
      </c>
      <c r="D219" s="232">
        <v>0</v>
      </c>
      <c r="E219" s="245">
        <v>6.2E-2</v>
      </c>
      <c r="F219" s="232">
        <v>6.2E-2</v>
      </c>
      <c r="G219" s="233">
        <v>186</v>
      </c>
      <c r="H219" s="234" t="s">
        <v>2933</v>
      </c>
      <c r="I219" s="234"/>
      <c r="J219" s="234"/>
      <c r="K219" s="234"/>
      <c r="L219" s="234"/>
      <c r="M219" s="234"/>
      <c r="N219" s="234"/>
      <c r="O219" s="234"/>
      <c r="P219" s="235">
        <v>0</v>
      </c>
      <c r="Q219" s="233"/>
      <c r="R219" s="233">
        <v>56010017083</v>
      </c>
      <c r="S219" s="694" t="s">
        <v>3561</v>
      </c>
      <c r="T219" s="694">
        <v>2028</v>
      </c>
    </row>
    <row r="220" spans="2:20">
      <c r="B220" s="243"/>
      <c r="C220" s="231"/>
      <c r="D220" s="244">
        <v>6.2E-2</v>
      </c>
      <c r="E220" s="244">
        <v>0.13700000000000001</v>
      </c>
      <c r="F220" s="245">
        <v>7.4999999999999997E-2</v>
      </c>
      <c r="G220" s="246">
        <v>300</v>
      </c>
      <c r="H220" s="247" t="s">
        <v>32</v>
      </c>
      <c r="I220" s="247"/>
      <c r="J220" s="247"/>
      <c r="K220" s="247"/>
      <c r="L220" s="247"/>
      <c r="M220" s="247"/>
      <c r="N220" s="247"/>
      <c r="O220" s="247"/>
      <c r="P220" s="248">
        <v>61</v>
      </c>
      <c r="Q220" s="246">
        <v>34</v>
      </c>
      <c r="R220" s="246">
        <v>56010017083</v>
      </c>
      <c r="S220" s="703"/>
      <c r="T220" s="703"/>
    </row>
    <row r="221" spans="2:20">
      <c r="B221" s="258"/>
      <c r="C221" s="259"/>
      <c r="D221" s="244">
        <v>0.13700000000000001</v>
      </c>
      <c r="E221" s="244">
        <v>0.374</v>
      </c>
      <c r="F221" s="244">
        <v>0.23699999999999999</v>
      </c>
      <c r="G221" s="260">
        <v>1422</v>
      </c>
      <c r="H221" s="261" t="s">
        <v>32</v>
      </c>
      <c r="I221" s="261"/>
      <c r="J221" s="261"/>
      <c r="K221" s="261"/>
      <c r="L221" s="261"/>
      <c r="M221" s="261"/>
      <c r="N221" s="261"/>
      <c r="O221" s="261"/>
      <c r="P221" s="262">
        <v>750</v>
      </c>
      <c r="Q221" s="260">
        <v>417</v>
      </c>
      <c r="R221" s="260">
        <v>56010017084</v>
      </c>
      <c r="S221" s="703"/>
      <c r="T221" s="703"/>
    </row>
    <row r="222" spans="2:20">
      <c r="B222" s="236"/>
      <c r="C222" s="249"/>
      <c r="D222" s="238">
        <v>0.374</v>
      </c>
      <c r="E222" s="238">
        <v>0.63600000000000001</v>
      </c>
      <c r="F222" s="238">
        <v>0.26200000000000001</v>
      </c>
      <c r="G222" s="239">
        <v>1572</v>
      </c>
      <c r="H222" s="240" t="s">
        <v>32</v>
      </c>
      <c r="I222" s="240"/>
      <c r="J222" s="240"/>
      <c r="K222" s="240"/>
      <c r="L222" s="240"/>
      <c r="M222" s="240"/>
      <c r="N222" s="240"/>
      <c r="O222" s="240"/>
      <c r="P222" s="241">
        <v>83</v>
      </c>
      <c r="Q222" s="239">
        <v>46</v>
      </c>
      <c r="R222" s="239">
        <v>56010017085</v>
      </c>
      <c r="S222" s="703"/>
      <c r="T222" s="703"/>
    </row>
    <row r="223" spans="2:20">
      <c r="B223" s="7" t="s">
        <v>3128</v>
      </c>
      <c r="C223" s="242" t="s">
        <v>3129</v>
      </c>
      <c r="D223" s="232">
        <v>0</v>
      </c>
      <c r="E223" s="232">
        <v>0.19500000000000001</v>
      </c>
      <c r="F223" s="232">
        <v>0.19500000000000001</v>
      </c>
      <c r="G223" s="233">
        <v>780</v>
      </c>
      <c r="H223" s="234" t="s">
        <v>2933</v>
      </c>
      <c r="I223" s="234"/>
      <c r="J223" s="234"/>
      <c r="K223" s="234"/>
      <c r="L223" s="234"/>
      <c r="M223" s="234"/>
      <c r="N223" s="234"/>
      <c r="O223" s="234"/>
      <c r="P223" s="235"/>
      <c r="Q223" s="233"/>
      <c r="R223" s="233">
        <v>56010017039</v>
      </c>
      <c r="S223" s="694" t="s">
        <v>3561</v>
      </c>
      <c r="T223" s="694">
        <v>2028</v>
      </c>
    </row>
    <row r="224" spans="2:20">
      <c r="B224" s="330"/>
      <c r="C224" s="259"/>
      <c r="D224" s="244">
        <v>0.19500000000000001</v>
      </c>
      <c r="E224" s="244">
        <v>0.34499999999999997</v>
      </c>
      <c r="F224" s="244">
        <v>0.15</v>
      </c>
      <c r="G224" s="260">
        <v>450</v>
      </c>
      <c r="H224" s="261" t="s">
        <v>42</v>
      </c>
      <c r="I224" s="261"/>
      <c r="J224" s="261"/>
      <c r="K224" s="261"/>
      <c r="L224" s="261"/>
      <c r="M224" s="261"/>
      <c r="N224" s="261"/>
      <c r="O224" s="261"/>
      <c r="P224" s="262"/>
      <c r="Q224" s="260"/>
      <c r="R224" s="260">
        <v>56010017039</v>
      </c>
      <c r="S224" s="703"/>
      <c r="T224" s="703"/>
    </row>
    <row r="225" spans="2:20">
      <c r="B225" s="330"/>
      <c r="C225" s="259"/>
      <c r="D225" s="244">
        <v>0.34499999999999997</v>
      </c>
      <c r="E225" s="244">
        <v>0.45099999999999996</v>
      </c>
      <c r="F225" s="244">
        <v>0.106</v>
      </c>
      <c r="G225" s="260">
        <v>371</v>
      </c>
      <c r="H225" s="261" t="s">
        <v>2933</v>
      </c>
      <c r="I225" s="261"/>
      <c r="J225" s="261"/>
      <c r="K225" s="261"/>
      <c r="L225" s="261"/>
      <c r="M225" s="261"/>
      <c r="N225" s="261"/>
      <c r="O225" s="261"/>
      <c r="P225" s="262"/>
      <c r="Q225" s="260"/>
      <c r="R225" s="260">
        <v>56010017039</v>
      </c>
      <c r="S225" s="703"/>
      <c r="T225" s="703"/>
    </row>
    <row r="226" spans="2:20">
      <c r="B226" s="330"/>
      <c r="C226" s="259"/>
      <c r="D226" s="244">
        <v>0.45099999999999996</v>
      </c>
      <c r="E226" s="244">
        <v>0.52300000000000002</v>
      </c>
      <c r="F226" s="244">
        <v>7.1999999999999995E-2</v>
      </c>
      <c r="G226" s="260">
        <v>468</v>
      </c>
      <c r="H226" s="261" t="s">
        <v>32</v>
      </c>
      <c r="I226" s="261"/>
      <c r="J226" s="261"/>
      <c r="K226" s="261"/>
      <c r="L226" s="261"/>
      <c r="M226" s="261"/>
      <c r="N226" s="261"/>
      <c r="O226" s="261"/>
      <c r="P226" s="262"/>
      <c r="Q226" s="260"/>
      <c r="R226" s="260">
        <v>56010017039</v>
      </c>
      <c r="S226" s="703"/>
      <c r="T226" s="703"/>
    </row>
    <row r="227" spans="2:20">
      <c r="B227" s="7" t="s">
        <v>3130</v>
      </c>
      <c r="C227" s="242" t="s">
        <v>3131</v>
      </c>
      <c r="D227" s="232">
        <v>0</v>
      </c>
      <c r="E227" s="232">
        <v>0.151</v>
      </c>
      <c r="F227" s="232">
        <v>0.151</v>
      </c>
      <c r="G227" s="233">
        <v>755</v>
      </c>
      <c r="H227" s="234" t="s">
        <v>32</v>
      </c>
      <c r="I227" s="234"/>
      <c r="J227" s="234"/>
      <c r="K227" s="234"/>
      <c r="L227" s="234"/>
      <c r="M227" s="234"/>
      <c r="N227" s="234"/>
      <c r="O227" s="234"/>
      <c r="P227" s="235">
        <v>0</v>
      </c>
      <c r="Q227" s="233"/>
      <c r="R227" s="233">
        <v>56010027055</v>
      </c>
      <c r="S227" s="694" t="s">
        <v>3561</v>
      </c>
      <c r="T227" s="694">
        <v>2028</v>
      </c>
    </row>
    <row r="228" spans="2:20">
      <c r="B228" s="236"/>
      <c r="C228" s="249"/>
      <c r="D228" s="238">
        <v>0.151</v>
      </c>
      <c r="E228" s="238">
        <v>0.219</v>
      </c>
      <c r="F228" s="238">
        <v>6.8000000000000005E-2</v>
      </c>
      <c r="G228" s="239">
        <v>340</v>
      </c>
      <c r="H228" s="240" t="s">
        <v>32</v>
      </c>
      <c r="I228" s="240"/>
      <c r="J228" s="240"/>
      <c r="K228" s="240"/>
      <c r="L228" s="240"/>
      <c r="M228" s="240"/>
      <c r="N228" s="240"/>
      <c r="O228" s="240"/>
      <c r="P228" s="241">
        <v>0</v>
      </c>
      <c r="Q228" s="239"/>
      <c r="R228" s="239">
        <v>56010027054</v>
      </c>
      <c r="S228" s="703"/>
      <c r="T228" s="703"/>
    </row>
    <row r="229" spans="2:20">
      <c r="B229" s="7" t="s">
        <v>3132</v>
      </c>
      <c r="C229" s="253" t="s">
        <v>3133</v>
      </c>
      <c r="D229" s="254">
        <v>0</v>
      </c>
      <c r="E229" s="254">
        <v>3.4000000000000002E-2</v>
      </c>
      <c r="F229" s="254">
        <v>3.4000000000000002E-2</v>
      </c>
      <c r="G229" s="255">
        <v>122</v>
      </c>
      <c r="H229" s="256" t="s">
        <v>2996</v>
      </c>
      <c r="I229" s="256"/>
      <c r="J229" s="256"/>
      <c r="K229" s="256"/>
      <c r="L229" s="256"/>
      <c r="M229" s="256"/>
      <c r="N229" s="256"/>
      <c r="O229" s="256"/>
      <c r="P229" s="257">
        <v>0</v>
      </c>
      <c r="Q229" s="255"/>
      <c r="R229" s="255">
        <v>56010027147</v>
      </c>
      <c r="S229" s="464" t="s">
        <v>3561</v>
      </c>
      <c r="T229" s="464">
        <v>2028</v>
      </c>
    </row>
    <row r="230" spans="2:20">
      <c r="B230" s="7" t="s">
        <v>3134</v>
      </c>
      <c r="C230" s="253" t="s">
        <v>1454</v>
      </c>
      <c r="D230" s="254">
        <v>0</v>
      </c>
      <c r="E230" s="318">
        <v>8.8999999999999996E-2</v>
      </c>
      <c r="F230" s="254">
        <v>8.8999999999999996E-2</v>
      </c>
      <c r="G230" s="255">
        <v>267</v>
      </c>
      <c r="H230" s="256" t="s">
        <v>2933</v>
      </c>
      <c r="I230" s="256"/>
      <c r="J230" s="256"/>
      <c r="K230" s="256"/>
      <c r="L230" s="256"/>
      <c r="M230" s="256"/>
      <c r="N230" s="256"/>
      <c r="O230" s="256"/>
      <c r="P230" s="257">
        <v>0</v>
      </c>
      <c r="Q230" s="255"/>
      <c r="R230" s="255">
        <v>56010017021</v>
      </c>
      <c r="S230" s="464" t="s">
        <v>3561</v>
      </c>
      <c r="T230" s="464">
        <v>2028</v>
      </c>
    </row>
    <row r="231" spans="2:20">
      <c r="B231" s="7" t="s">
        <v>3135</v>
      </c>
      <c r="C231" s="242" t="s">
        <v>1430</v>
      </c>
      <c r="D231" s="245">
        <v>0</v>
      </c>
      <c r="E231" s="232">
        <v>0.42</v>
      </c>
      <c r="F231" s="232">
        <v>0.42</v>
      </c>
      <c r="G231" s="233">
        <v>2940</v>
      </c>
      <c r="H231" s="234" t="s">
        <v>32</v>
      </c>
      <c r="I231" s="234"/>
      <c r="J231" s="234"/>
      <c r="K231" s="234"/>
      <c r="L231" s="234"/>
      <c r="M231" s="234"/>
      <c r="N231" s="234"/>
      <c r="O231" s="234"/>
      <c r="P231" s="235">
        <v>590</v>
      </c>
      <c r="Q231" s="233">
        <v>327</v>
      </c>
      <c r="R231" s="233">
        <v>56010027136</v>
      </c>
      <c r="S231" s="694" t="s">
        <v>3561</v>
      </c>
      <c r="T231" s="694">
        <v>2028</v>
      </c>
    </row>
    <row r="232" spans="2:20">
      <c r="B232" s="258"/>
      <c r="C232" s="259"/>
      <c r="D232" s="244">
        <v>0.42</v>
      </c>
      <c r="E232" s="244">
        <v>0.66799999999999993</v>
      </c>
      <c r="F232" s="244">
        <v>0.248</v>
      </c>
      <c r="G232" s="260">
        <v>1736</v>
      </c>
      <c r="H232" s="261" t="s">
        <v>32</v>
      </c>
      <c r="I232" s="261"/>
      <c r="J232" s="261"/>
      <c r="K232" s="261"/>
      <c r="L232" s="261"/>
      <c r="M232" s="261"/>
      <c r="N232" s="261"/>
      <c r="O232" s="261"/>
      <c r="P232" s="262">
        <v>283</v>
      </c>
      <c r="Q232" s="260">
        <v>158</v>
      </c>
      <c r="R232" s="260">
        <v>56010027137</v>
      </c>
      <c r="S232" s="703"/>
      <c r="T232" s="703"/>
    </row>
    <row r="233" spans="2:20">
      <c r="B233" s="258"/>
      <c r="C233" s="259"/>
      <c r="D233" s="263">
        <v>0.66799999999999993</v>
      </c>
      <c r="E233" s="263">
        <v>0.82099999999999995</v>
      </c>
      <c r="F233" s="244">
        <v>0.153</v>
      </c>
      <c r="G233" s="260">
        <v>918</v>
      </c>
      <c r="H233" s="261" t="s">
        <v>32</v>
      </c>
      <c r="I233" s="261"/>
      <c r="J233" s="261"/>
      <c r="K233" s="261"/>
      <c r="L233" s="261"/>
      <c r="M233" s="261"/>
      <c r="N233" s="261"/>
      <c r="O233" s="261"/>
      <c r="P233" s="262">
        <v>223</v>
      </c>
      <c r="Q233" s="260">
        <v>234</v>
      </c>
      <c r="R233" s="260">
        <v>56010027138</v>
      </c>
      <c r="S233" s="703"/>
      <c r="T233" s="703"/>
    </row>
    <row r="234" spans="2:20">
      <c r="B234" s="7" t="s">
        <v>3136</v>
      </c>
      <c r="C234" s="331" t="s">
        <v>3137</v>
      </c>
      <c r="D234" s="318">
        <v>0</v>
      </c>
      <c r="E234" s="318">
        <v>0.13900000000000001</v>
      </c>
      <c r="F234" s="254">
        <v>0.13900000000000001</v>
      </c>
      <c r="G234" s="255">
        <v>556</v>
      </c>
      <c r="H234" s="256" t="s">
        <v>32</v>
      </c>
      <c r="I234" s="256"/>
      <c r="J234" s="256"/>
      <c r="K234" s="256"/>
      <c r="L234" s="256"/>
      <c r="M234" s="256"/>
      <c r="N234" s="256"/>
      <c r="O234" s="256"/>
      <c r="P234" s="257">
        <v>0</v>
      </c>
      <c r="Q234" s="255"/>
      <c r="R234" s="255">
        <v>56010017082</v>
      </c>
      <c r="S234" s="464" t="s">
        <v>3561</v>
      </c>
      <c r="T234" s="464">
        <v>2028</v>
      </c>
    </row>
    <row r="235" spans="2:20">
      <c r="B235" s="7" t="s">
        <v>3138</v>
      </c>
      <c r="C235" s="242" t="s">
        <v>3139</v>
      </c>
      <c r="D235" s="232">
        <v>0</v>
      </c>
      <c r="E235" s="232">
        <v>0.61499999999999999</v>
      </c>
      <c r="F235" s="232">
        <v>0.61499999999999999</v>
      </c>
      <c r="G235" s="233">
        <v>3690</v>
      </c>
      <c r="H235" s="234" t="s">
        <v>32</v>
      </c>
      <c r="I235" s="234"/>
      <c r="J235" s="234"/>
      <c r="K235" s="234"/>
      <c r="L235" s="234"/>
      <c r="M235" s="234"/>
      <c r="N235" s="234"/>
      <c r="O235" s="234"/>
      <c r="P235" s="235">
        <v>401</v>
      </c>
      <c r="Q235" s="233">
        <v>235</v>
      </c>
      <c r="R235" s="233">
        <v>56010017095</v>
      </c>
      <c r="S235" s="694" t="s">
        <v>3561</v>
      </c>
      <c r="T235" s="694">
        <v>2028</v>
      </c>
    </row>
    <row r="236" spans="2:20">
      <c r="B236" s="258"/>
      <c r="C236" s="259"/>
      <c r="D236" s="244">
        <v>0.61499999999999999</v>
      </c>
      <c r="E236" s="244">
        <v>0.79800000000000004</v>
      </c>
      <c r="F236" s="244">
        <v>0.183</v>
      </c>
      <c r="G236" s="260">
        <v>1281</v>
      </c>
      <c r="H236" s="261" t="s">
        <v>32</v>
      </c>
      <c r="I236" s="261"/>
      <c r="J236" s="261"/>
      <c r="K236" s="261"/>
      <c r="L236" s="261"/>
      <c r="M236" s="261"/>
      <c r="N236" s="261"/>
      <c r="O236" s="261"/>
      <c r="P236" s="262">
        <v>36</v>
      </c>
      <c r="Q236" s="260">
        <v>21</v>
      </c>
      <c r="R236" s="260">
        <v>56010017142</v>
      </c>
      <c r="S236" s="703"/>
      <c r="T236" s="703"/>
    </row>
    <row r="237" spans="2:20">
      <c r="B237" s="7" t="s">
        <v>3140</v>
      </c>
      <c r="C237" s="242" t="s">
        <v>3141</v>
      </c>
      <c r="D237" s="318">
        <v>0</v>
      </c>
      <c r="E237" s="318">
        <v>0.22</v>
      </c>
      <c r="F237" s="232">
        <v>0.22</v>
      </c>
      <c r="G237" s="233">
        <v>860</v>
      </c>
      <c r="H237" s="234" t="s">
        <v>2933</v>
      </c>
      <c r="I237" s="234"/>
      <c r="J237" s="234"/>
      <c r="K237" s="234"/>
      <c r="L237" s="234"/>
      <c r="M237" s="234"/>
      <c r="N237" s="234"/>
      <c r="O237" s="234"/>
      <c r="P237" s="235">
        <v>0</v>
      </c>
      <c r="Q237" s="233"/>
      <c r="R237" s="233">
        <v>56010017091</v>
      </c>
      <c r="S237" s="464" t="s">
        <v>3561</v>
      </c>
      <c r="T237" s="464">
        <v>2028</v>
      </c>
    </row>
    <row r="238" spans="2:20">
      <c r="B238" s="7" t="s">
        <v>3142</v>
      </c>
      <c r="C238" s="242" t="s">
        <v>3143</v>
      </c>
      <c r="D238" s="232">
        <v>0</v>
      </c>
      <c r="E238" s="232">
        <v>0.33200000000000002</v>
      </c>
      <c r="F238" s="232">
        <v>0.33200000000000002</v>
      </c>
      <c r="G238" s="233">
        <v>1420</v>
      </c>
      <c r="H238" s="234" t="s">
        <v>32</v>
      </c>
      <c r="I238" s="234"/>
      <c r="J238" s="234"/>
      <c r="K238" s="234"/>
      <c r="L238" s="234"/>
      <c r="M238" s="234"/>
      <c r="N238" s="234"/>
      <c r="O238" s="234"/>
      <c r="P238" s="235"/>
      <c r="Q238" s="233"/>
      <c r="R238" s="233">
        <v>56010017110</v>
      </c>
      <c r="S238" s="464" t="s">
        <v>3561</v>
      </c>
      <c r="T238" s="464">
        <v>2028</v>
      </c>
    </row>
    <row r="239" spans="2:20">
      <c r="B239" s="7" t="s">
        <v>3144</v>
      </c>
      <c r="C239" s="253" t="s">
        <v>3145</v>
      </c>
      <c r="D239" s="254">
        <v>0</v>
      </c>
      <c r="E239" s="318">
        <v>0.12</v>
      </c>
      <c r="F239" s="254">
        <v>0.12</v>
      </c>
      <c r="G239" s="255">
        <v>720</v>
      </c>
      <c r="H239" s="256" t="s">
        <v>3053</v>
      </c>
      <c r="I239" s="256"/>
      <c r="J239" s="256"/>
      <c r="K239" s="256"/>
      <c r="L239" s="256"/>
      <c r="M239" s="256"/>
      <c r="N239" s="256"/>
      <c r="O239" s="256"/>
      <c r="P239" s="257">
        <v>263</v>
      </c>
      <c r="Q239" s="255">
        <v>146</v>
      </c>
      <c r="R239" s="255">
        <v>56010017171</v>
      </c>
      <c r="S239" s="464" t="s">
        <v>3561</v>
      </c>
      <c r="T239" s="464">
        <v>2028</v>
      </c>
    </row>
    <row r="240" spans="2:20">
      <c r="B240" s="7" t="s">
        <v>3146</v>
      </c>
      <c r="C240" s="242" t="s">
        <v>3147</v>
      </c>
      <c r="D240" s="245">
        <v>0</v>
      </c>
      <c r="E240" s="232">
        <v>8.6999999999999994E-2</v>
      </c>
      <c r="F240" s="232">
        <v>8.6999999999999994E-2</v>
      </c>
      <c r="G240" s="233">
        <v>522</v>
      </c>
      <c r="H240" s="234" t="s">
        <v>32</v>
      </c>
      <c r="I240" s="234"/>
      <c r="J240" s="234"/>
      <c r="K240" s="234"/>
      <c r="L240" s="234"/>
      <c r="M240" s="234"/>
      <c r="N240" s="234"/>
      <c r="O240" s="234"/>
      <c r="P240" s="235">
        <v>157</v>
      </c>
      <c r="Q240" s="233">
        <v>55</v>
      </c>
      <c r="R240" s="233">
        <v>56010017094</v>
      </c>
      <c r="S240" s="694" t="s">
        <v>3561</v>
      </c>
      <c r="T240" s="694">
        <v>2028</v>
      </c>
    </row>
    <row r="241" spans="2:20">
      <c r="B241" s="258"/>
      <c r="C241" s="259"/>
      <c r="D241" s="244">
        <v>8.6999999999999994E-2</v>
      </c>
      <c r="E241" s="244">
        <v>0.23499999999999999</v>
      </c>
      <c r="F241" s="244">
        <v>0.14799999999999999</v>
      </c>
      <c r="G241" s="260">
        <v>592</v>
      </c>
      <c r="H241" s="261" t="s">
        <v>32</v>
      </c>
      <c r="I241" s="261"/>
      <c r="J241" s="261"/>
      <c r="K241" s="261"/>
      <c r="L241" s="261"/>
      <c r="M241" s="261"/>
      <c r="N241" s="261"/>
      <c r="O241" s="261"/>
      <c r="P241" s="262">
        <v>84</v>
      </c>
      <c r="Q241" s="260">
        <v>66</v>
      </c>
      <c r="R241" s="260">
        <v>56010017093</v>
      </c>
      <c r="S241" s="703"/>
      <c r="T241" s="703"/>
    </row>
    <row r="242" spans="2:20">
      <c r="B242" s="236"/>
      <c r="C242" s="249"/>
      <c r="D242" s="238">
        <v>0.23499999999999999</v>
      </c>
      <c r="E242" s="263">
        <v>0.41599999999999998</v>
      </c>
      <c r="F242" s="238">
        <v>0.18099999999999999</v>
      </c>
      <c r="G242" s="239">
        <v>724</v>
      </c>
      <c r="H242" s="240" t="s">
        <v>32</v>
      </c>
      <c r="I242" s="240"/>
      <c r="J242" s="240"/>
      <c r="K242" s="240"/>
      <c r="L242" s="240"/>
      <c r="M242" s="240"/>
      <c r="N242" s="240"/>
      <c r="O242" s="240"/>
      <c r="P242" s="241">
        <v>63</v>
      </c>
      <c r="Q242" s="239">
        <v>54</v>
      </c>
      <c r="R242" s="239">
        <v>56010017092</v>
      </c>
      <c r="S242" s="703"/>
      <c r="T242" s="703"/>
    </row>
    <row r="243" spans="2:20">
      <c r="B243" s="7" t="s">
        <v>3148</v>
      </c>
      <c r="C243" s="242" t="s">
        <v>3149</v>
      </c>
      <c r="D243" s="245">
        <v>0</v>
      </c>
      <c r="E243" s="232">
        <v>0.27500000000000002</v>
      </c>
      <c r="F243" s="232">
        <v>0.27500000000000002</v>
      </c>
      <c r="G243" s="233">
        <v>1375</v>
      </c>
      <c r="H243" s="234" t="s">
        <v>32</v>
      </c>
      <c r="I243" s="234"/>
      <c r="J243" s="234"/>
      <c r="K243" s="234"/>
      <c r="L243" s="234"/>
      <c r="M243" s="234"/>
      <c r="N243" s="234"/>
      <c r="O243" s="234"/>
      <c r="P243" s="235">
        <v>0</v>
      </c>
      <c r="Q243" s="233"/>
      <c r="R243" s="233">
        <v>56010017164</v>
      </c>
      <c r="S243" s="694" t="s">
        <v>3561</v>
      </c>
      <c r="T243" s="694">
        <v>2028</v>
      </c>
    </row>
    <row r="244" spans="2:20">
      <c r="B244" s="258"/>
      <c r="C244" s="259"/>
      <c r="D244" s="244">
        <v>0.27500000000000002</v>
      </c>
      <c r="E244" s="244">
        <v>0.35500000000000004</v>
      </c>
      <c r="F244" s="244">
        <v>0.08</v>
      </c>
      <c r="G244" s="260">
        <v>240</v>
      </c>
      <c r="H244" s="261" t="s">
        <v>32</v>
      </c>
      <c r="I244" s="261"/>
      <c r="J244" s="261"/>
      <c r="K244" s="261"/>
      <c r="L244" s="261"/>
      <c r="M244" s="261"/>
      <c r="N244" s="261"/>
      <c r="O244" s="261"/>
      <c r="P244" s="262">
        <v>0</v>
      </c>
      <c r="Q244" s="260"/>
      <c r="R244" s="260">
        <v>56010017176</v>
      </c>
      <c r="S244" s="703"/>
      <c r="T244" s="703"/>
    </row>
    <row r="245" spans="2:20">
      <c r="B245" s="7" t="s">
        <v>3150</v>
      </c>
      <c r="C245" s="242" t="s">
        <v>3151</v>
      </c>
      <c r="D245" s="232">
        <v>0</v>
      </c>
      <c r="E245" s="232">
        <v>0.4</v>
      </c>
      <c r="F245" s="232">
        <v>0.4</v>
      </c>
      <c r="G245" s="233">
        <v>3200</v>
      </c>
      <c r="H245" s="234" t="s">
        <v>32</v>
      </c>
      <c r="I245" s="234"/>
      <c r="J245" s="234"/>
      <c r="K245" s="234"/>
      <c r="L245" s="234"/>
      <c r="M245" s="234"/>
      <c r="N245" s="234"/>
      <c r="O245" s="234"/>
      <c r="P245" s="235">
        <v>723</v>
      </c>
      <c r="Q245" s="233">
        <v>401</v>
      </c>
      <c r="R245" s="233">
        <v>56010017067</v>
      </c>
      <c r="S245" s="694" t="s">
        <v>3561</v>
      </c>
      <c r="T245" s="694">
        <v>2028</v>
      </c>
    </row>
    <row r="246" spans="2:20">
      <c r="B246" s="258"/>
      <c r="C246" s="259"/>
      <c r="D246" s="244">
        <v>0.4</v>
      </c>
      <c r="E246" s="244">
        <v>0.59000000000000008</v>
      </c>
      <c r="F246" s="244">
        <v>0.19</v>
      </c>
      <c r="G246" s="260">
        <v>1520</v>
      </c>
      <c r="H246" s="261" t="s">
        <v>32</v>
      </c>
      <c r="I246" s="261"/>
      <c r="J246" s="261"/>
      <c r="K246" s="261"/>
      <c r="L246" s="261"/>
      <c r="M246" s="261"/>
      <c r="N246" s="261"/>
      <c r="O246" s="261"/>
      <c r="P246" s="262">
        <v>352</v>
      </c>
      <c r="Q246" s="260">
        <v>195</v>
      </c>
      <c r="R246" s="260">
        <v>56010017068</v>
      </c>
      <c r="S246" s="703"/>
      <c r="T246" s="703"/>
    </row>
    <row r="247" spans="2:20">
      <c r="B247" s="236"/>
      <c r="C247" s="249"/>
      <c r="D247" s="238">
        <v>0.59000000000000008</v>
      </c>
      <c r="E247" s="238">
        <v>0.64000000000000012</v>
      </c>
      <c r="F247" s="238">
        <v>0.05</v>
      </c>
      <c r="G247" s="239">
        <v>425</v>
      </c>
      <c r="H247" s="240" t="s">
        <v>32</v>
      </c>
      <c r="I247" s="240"/>
      <c r="J247" s="240"/>
      <c r="K247" s="240"/>
      <c r="L247" s="240"/>
      <c r="M247" s="240"/>
      <c r="N247" s="240"/>
      <c r="O247" s="240"/>
      <c r="P247" s="241">
        <v>102</v>
      </c>
      <c r="Q247" s="239">
        <v>60</v>
      </c>
      <c r="R247" s="239">
        <v>56010013711</v>
      </c>
      <c r="S247" s="703"/>
      <c r="T247" s="703"/>
    </row>
    <row r="248" spans="2:20">
      <c r="B248" s="7" t="s">
        <v>3152</v>
      </c>
      <c r="C248" s="314" t="s">
        <v>3153</v>
      </c>
      <c r="D248" s="232">
        <v>0</v>
      </c>
      <c r="E248" s="232">
        <v>0.16500000000000001</v>
      </c>
      <c r="F248" s="232">
        <v>0.16500000000000001</v>
      </c>
      <c r="G248" s="233">
        <v>825</v>
      </c>
      <c r="H248" s="234" t="s">
        <v>32</v>
      </c>
      <c r="I248" s="234"/>
      <c r="J248" s="234"/>
      <c r="K248" s="234"/>
      <c r="L248" s="234"/>
      <c r="M248" s="234"/>
      <c r="N248" s="234"/>
      <c r="O248" s="234"/>
      <c r="P248" s="235">
        <v>128</v>
      </c>
      <c r="Q248" s="233">
        <v>75</v>
      </c>
      <c r="R248" s="233">
        <v>56010017066</v>
      </c>
      <c r="S248" s="694" t="s">
        <v>3561</v>
      </c>
      <c r="T248" s="694">
        <v>2028</v>
      </c>
    </row>
    <row r="249" spans="2:20">
      <c r="B249" s="236"/>
      <c r="C249" s="316"/>
      <c r="D249" s="238">
        <v>0.16500000000000001</v>
      </c>
      <c r="E249" s="238">
        <v>0.33</v>
      </c>
      <c r="F249" s="238">
        <v>0.16500000000000001</v>
      </c>
      <c r="G249" s="239">
        <v>1155</v>
      </c>
      <c r="H249" s="240" t="s">
        <v>32</v>
      </c>
      <c r="I249" s="240"/>
      <c r="J249" s="240"/>
      <c r="K249" s="240"/>
      <c r="L249" s="240"/>
      <c r="M249" s="240"/>
      <c r="N249" s="240"/>
      <c r="O249" s="240"/>
      <c r="P249" s="241">
        <v>0</v>
      </c>
      <c r="Q249" s="239"/>
      <c r="R249" s="239">
        <v>56010017067</v>
      </c>
      <c r="S249" s="703"/>
      <c r="T249" s="703"/>
    </row>
    <row r="250" spans="2:20" ht="22.5">
      <c r="B250" s="7" t="s">
        <v>3154</v>
      </c>
      <c r="C250" s="332" t="s">
        <v>3155</v>
      </c>
      <c r="D250" s="333">
        <v>0</v>
      </c>
      <c r="E250" s="333">
        <v>0.17499999999999999</v>
      </c>
      <c r="F250" s="302">
        <v>0.17499999999999999</v>
      </c>
      <c r="G250" s="303">
        <v>1095</v>
      </c>
      <c r="H250" s="304" t="s">
        <v>32</v>
      </c>
      <c r="I250" s="305" t="s">
        <v>3602</v>
      </c>
      <c r="J250" s="306">
        <v>0.2</v>
      </c>
      <c r="K250" s="305" t="s">
        <v>3156</v>
      </c>
      <c r="L250" s="303">
        <v>27</v>
      </c>
      <c r="M250" s="303">
        <v>54</v>
      </c>
      <c r="N250" s="303"/>
      <c r="O250" s="303" t="s">
        <v>3025</v>
      </c>
      <c r="P250" s="307">
        <v>283</v>
      </c>
      <c r="Q250" s="303">
        <v>157</v>
      </c>
      <c r="R250" s="303">
        <v>56010017069</v>
      </c>
      <c r="S250" s="464" t="s">
        <v>3561</v>
      </c>
      <c r="T250" s="464">
        <v>2028</v>
      </c>
    </row>
    <row r="251" spans="2:20">
      <c r="B251" s="7" t="s">
        <v>3157</v>
      </c>
      <c r="C251" s="242" t="s">
        <v>3158</v>
      </c>
      <c r="D251" s="232">
        <v>0</v>
      </c>
      <c r="E251" s="232">
        <v>0.28499999999999998</v>
      </c>
      <c r="F251" s="232">
        <v>0.28499999999999998</v>
      </c>
      <c r="G251" s="233">
        <v>1995</v>
      </c>
      <c r="H251" s="234" t="s">
        <v>32</v>
      </c>
      <c r="I251" s="234"/>
      <c r="J251" s="234"/>
      <c r="K251" s="234"/>
      <c r="L251" s="234"/>
      <c r="M251" s="234"/>
      <c r="N251" s="234"/>
      <c r="O251" s="234"/>
      <c r="P251" s="235">
        <v>1540</v>
      </c>
      <c r="Q251" s="233">
        <v>550</v>
      </c>
      <c r="R251" s="233">
        <v>56010017150</v>
      </c>
      <c r="S251" s="694" t="s">
        <v>3561</v>
      </c>
      <c r="T251" s="694">
        <v>2028</v>
      </c>
    </row>
    <row r="252" spans="2:20">
      <c r="B252" s="243"/>
      <c r="C252" s="231"/>
      <c r="D252" s="244">
        <v>0.28499999999999998</v>
      </c>
      <c r="E252" s="244">
        <v>0.59899999999999998</v>
      </c>
      <c r="F252" s="245">
        <v>0.314</v>
      </c>
      <c r="G252" s="246">
        <v>2198</v>
      </c>
      <c r="H252" s="247" t="s">
        <v>32</v>
      </c>
      <c r="I252" s="247"/>
      <c r="J252" s="247"/>
      <c r="K252" s="247"/>
      <c r="L252" s="247"/>
      <c r="M252" s="247"/>
      <c r="N252" s="247"/>
      <c r="O252" s="247"/>
      <c r="P252" s="248">
        <v>0</v>
      </c>
      <c r="Q252" s="260"/>
      <c r="R252" s="260">
        <v>56010017035</v>
      </c>
      <c r="S252" s="703"/>
      <c r="T252" s="703"/>
    </row>
    <row r="253" spans="2:20">
      <c r="B253" s="243"/>
      <c r="C253" s="231"/>
      <c r="D253" s="244">
        <v>0.59899999999999998</v>
      </c>
      <c r="E253" s="244">
        <v>1.0229999999999999</v>
      </c>
      <c r="F253" s="245">
        <v>0.42399999999999999</v>
      </c>
      <c r="G253" s="246">
        <v>1484</v>
      </c>
      <c r="H253" s="247" t="s">
        <v>32</v>
      </c>
      <c r="I253" s="247"/>
      <c r="J253" s="247"/>
      <c r="K253" s="247"/>
      <c r="L253" s="247"/>
      <c r="M253" s="247"/>
      <c r="N253" s="247"/>
      <c r="O253" s="247"/>
      <c r="P253" s="248">
        <v>0</v>
      </c>
      <c r="Q253" s="260"/>
      <c r="R253" s="260">
        <v>56010017035</v>
      </c>
      <c r="S253" s="703"/>
      <c r="T253" s="703"/>
    </row>
    <row r="254" spans="2:20">
      <c r="B254" s="258"/>
      <c r="C254" s="266" t="s">
        <v>3159</v>
      </c>
      <c r="D254" s="244">
        <v>0</v>
      </c>
      <c r="E254" s="244">
        <v>0.34799999999999998</v>
      </c>
      <c r="F254" s="244">
        <v>0.34799999999999998</v>
      </c>
      <c r="G254" s="260">
        <v>2088</v>
      </c>
      <c r="H254" s="261" t="s">
        <v>32</v>
      </c>
      <c r="I254" s="261"/>
      <c r="J254" s="261"/>
      <c r="K254" s="261"/>
      <c r="L254" s="261"/>
      <c r="M254" s="261"/>
      <c r="N254" s="261"/>
      <c r="O254" s="261"/>
      <c r="P254" s="262">
        <v>0</v>
      </c>
      <c r="Q254" s="260"/>
      <c r="R254" s="260">
        <v>56010017035</v>
      </c>
      <c r="S254" s="703"/>
      <c r="T254" s="703"/>
    </row>
    <row r="255" spans="2:20">
      <c r="B255" s="236"/>
      <c r="C255" s="237" t="s">
        <v>3160</v>
      </c>
      <c r="D255" s="263">
        <v>0</v>
      </c>
      <c r="E255" s="263">
        <v>0.41</v>
      </c>
      <c r="F255" s="244">
        <v>0.41</v>
      </c>
      <c r="G255" s="260">
        <v>2460</v>
      </c>
      <c r="H255" s="261" t="s">
        <v>3096</v>
      </c>
      <c r="I255" s="261"/>
      <c r="J255" s="261"/>
      <c r="K255" s="261"/>
      <c r="L255" s="261"/>
      <c r="M255" s="261"/>
      <c r="N255" s="261"/>
      <c r="O255" s="261"/>
      <c r="P255" s="262">
        <v>0</v>
      </c>
      <c r="Q255" s="260"/>
      <c r="R255" s="260">
        <v>56010017035</v>
      </c>
      <c r="S255" s="703"/>
      <c r="T255" s="703"/>
    </row>
    <row r="256" spans="2:20">
      <c r="B256" s="7" t="s">
        <v>3161</v>
      </c>
      <c r="C256" s="253" t="s">
        <v>3162</v>
      </c>
      <c r="D256" s="254">
        <v>0</v>
      </c>
      <c r="E256" s="318">
        <v>0.13500000000000001</v>
      </c>
      <c r="F256" s="254">
        <v>0.13500000000000001</v>
      </c>
      <c r="G256" s="255">
        <v>473</v>
      </c>
      <c r="H256" s="256" t="s">
        <v>2933</v>
      </c>
      <c r="I256" s="256"/>
      <c r="J256" s="256"/>
      <c r="K256" s="256"/>
      <c r="L256" s="256"/>
      <c r="M256" s="256"/>
      <c r="N256" s="256"/>
      <c r="O256" s="256"/>
      <c r="P256" s="257">
        <v>0</v>
      </c>
      <c r="Q256" s="255"/>
      <c r="R256" s="255">
        <v>56010017077</v>
      </c>
      <c r="S256" s="464" t="s">
        <v>3561</v>
      </c>
      <c r="T256" s="464">
        <v>2028</v>
      </c>
    </row>
    <row r="257" spans="2:20">
      <c r="B257" s="7" t="s">
        <v>3163</v>
      </c>
      <c r="C257" s="253" t="s">
        <v>3164</v>
      </c>
      <c r="D257" s="254">
        <v>0</v>
      </c>
      <c r="E257" s="254">
        <v>0.18099999999999999</v>
      </c>
      <c r="F257" s="254">
        <v>0.18099999999999999</v>
      </c>
      <c r="G257" s="255">
        <v>724</v>
      </c>
      <c r="H257" s="256" t="s">
        <v>2933</v>
      </c>
      <c r="I257" s="256"/>
      <c r="J257" s="256"/>
      <c r="K257" s="256"/>
      <c r="L257" s="256"/>
      <c r="M257" s="256"/>
      <c r="N257" s="256"/>
      <c r="O257" s="256"/>
      <c r="P257" s="257">
        <v>0</v>
      </c>
      <c r="Q257" s="255"/>
      <c r="R257" s="255">
        <v>56010017024</v>
      </c>
      <c r="S257" s="464" t="s">
        <v>3561</v>
      </c>
      <c r="T257" s="464">
        <v>2028</v>
      </c>
    </row>
    <row r="258" spans="2:20">
      <c r="B258" s="7" t="s">
        <v>3165</v>
      </c>
      <c r="C258" s="242" t="s">
        <v>1436</v>
      </c>
      <c r="D258" s="232">
        <v>0</v>
      </c>
      <c r="E258" s="232">
        <v>0.28999999999999998</v>
      </c>
      <c r="F258" s="232">
        <v>0.28999999999999998</v>
      </c>
      <c r="G258" s="233">
        <v>870</v>
      </c>
      <c r="H258" s="234" t="s">
        <v>2933</v>
      </c>
      <c r="I258" s="234"/>
      <c r="J258" s="234"/>
      <c r="K258" s="234"/>
      <c r="L258" s="234"/>
      <c r="M258" s="234"/>
      <c r="N258" s="234"/>
      <c r="O258" s="234"/>
      <c r="P258" s="235">
        <v>0</v>
      </c>
      <c r="Q258" s="233"/>
      <c r="R258" s="233">
        <v>56010017002</v>
      </c>
      <c r="S258" s="694" t="s">
        <v>3561</v>
      </c>
      <c r="T258" s="694">
        <v>2028</v>
      </c>
    </row>
    <row r="259" spans="2:20">
      <c r="B259" s="258"/>
      <c r="C259" s="259"/>
      <c r="D259" s="244">
        <v>0.28999999999999998</v>
      </c>
      <c r="E259" s="244">
        <v>0.40799999999999997</v>
      </c>
      <c r="F259" s="244">
        <v>0.11799999999999999</v>
      </c>
      <c r="G259" s="260">
        <v>354</v>
      </c>
      <c r="H259" s="261" t="s">
        <v>42</v>
      </c>
      <c r="I259" s="261"/>
      <c r="J259" s="261"/>
      <c r="K259" s="261"/>
      <c r="L259" s="261"/>
      <c r="M259" s="261"/>
      <c r="N259" s="261"/>
      <c r="O259" s="261"/>
      <c r="P259" s="262">
        <v>0</v>
      </c>
      <c r="Q259" s="260"/>
      <c r="R259" s="260">
        <v>56010017003</v>
      </c>
      <c r="S259" s="703"/>
      <c r="T259" s="703"/>
    </row>
    <row r="260" spans="2:20">
      <c r="B260" s="236"/>
      <c r="C260" s="237" t="s">
        <v>3166</v>
      </c>
      <c r="D260" s="238">
        <v>0</v>
      </c>
      <c r="E260" s="238">
        <v>0.13</v>
      </c>
      <c r="F260" s="238">
        <v>0.13</v>
      </c>
      <c r="G260" s="239">
        <v>390</v>
      </c>
      <c r="H260" s="240" t="s">
        <v>2933</v>
      </c>
      <c r="I260" s="240"/>
      <c r="J260" s="240"/>
      <c r="K260" s="240"/>
      <c r="L260" s="240"/>
      <c r="M260" s="240"/>
      <c r="N260" s="240"/>
      <c r="O260" s="240"/>
      <c r="P260" s="241">
        <v>0</v>
      </c>
      <c r="Q260" s="239"/>
      <c r="R260" s="239">
        <v>56010017002</v>
      </c>
      <c r="S260" s="703"/>
      <c r="T260" s="703"/>
    </row>
    <row r="261" spans="2:20">
      <c r="B261" s="7" t="s">
        <v>3167</v>
      </c>
      <c r="C261" s="231" t="s">
        <v>3168</v>
      </c>
      <c r="D261" s="245">
        <v>0.16200000000000001</v>
      </c>
      <c r="E261" s="245">
        <v>0.28600000000000003</v>
      </c>
      <c r="F261" s="245">
        <v>0.124</v>
      </c>
      <c r="G261" s="246">
        <v>372</v>
      </c>
      <c r="H261" s="247" t="s">
        <v>2933</v>
      </c>
      <c r="I261" s="247"/>
      <c r="J261" s="247"/>
      <c r="K261" s="247"/>
      <c r="L261" s="247"/>
      <c r="M261" s="247"/>
      <c r="N261" s="247"/>
      <c r="O261" s="247"/>
      <c r="P261" s="248">
        <v>0</v>
      </c>
      <c r="Q261" s="246"/>
      <c r="R261" s="246">
        <v>56010027012</v>
      </c>
      <c r="S261" s="694" t="s">
        <v>3561</v>
      </c>
      <c r="T261" s="694">
        <v>2028</v>
      </c>
    </row>
    <row r="262" spans="2:20">
      <c r="B262" s="236"/>
      <c r="C262" s="249"/>
      <c r="D262" s="263">
        <v>0.28599999999999998</v>
      </c>
      <c r="E262" s="263">
        <v>0.51500000000000001</v>
      </c>
      <c r="F262" s="238">
        <v>0.22900000000000001</v>
      </c>
      <c r="G262" s="239">
        <v>871</v>
      </c>
      <c r="H262" s="240" t="s">
        <v>2933</v>
      </c>
      <c r="I262" s="240"/>
      <c r="J262" s="240"/>
      <c r="K262" s="240"/>
      <c r="L262" s="240"/>
      <c r="M262" s="240"/>
      <c r="N262" s="240"/>
      <c r="O262" s="240"/>
      <c r="P262" s="241">
        <v>0</v>
      </c>
      <c r="Q262" s="239"/>
      <c r="R262" s="239">
        <v>56010027013</v>
      </c>
      <c r="S262" s="703"/>
      <c r="T262" s="703"/>
    </row>
    <row r="263" spans="2:20">
      <c r="B263" s="7" t="s">
        <v>3169</v>
      </c>
      <c r="C263" s="242" t="s">
        <v>3170</v>
      </c>
      <c r="D263" s="232">
        <v>0</v>
      </c>
      <c r="E263" s="232">
        <v>0.13500000000000001</v>
      </c>
      <c r="F263" s="232">
        <v>0.13500000000000001</v>
      </c>
      <c r="G263" s="233">
        <v>675</v>
      </c>
      <c r="H263" s="234" t="s">
        <v>3096</v>
      </c>
      <c r="I263" s="234"/>
      <c r="J263" s="234"/>
      <c r="K263" s="234"/>
      <c r="L263" s="234"/>
      <c r="M263" s="234"/>
      <c r="N263" s="234"/>
      <c r="O263" s="234"/>
      <c r="P263" s="235">
        <v>0</v>
      </c>
      <c r="Q263" s="233"/>
      <c r="R263" s="233">
        <v>56010017070</v>
      </c>
      <c r="S263" s="694" t="s">
        <v>3561</v>
      </c>
      <c r="T263" s="694">
        <v>2028</v>
      </c>
    </row>
    <row r="264" spans="2:20">
      <c r="B264" s="258"/>
      <c r="C264" s="259"/>
      <c r="D264" s="244">
        <v>0.13500000000000001</v>
      </c>
      <c r="E264" s="244">
        <v>0.16500000000000001</v>
      </c>
      <c r="F264" s="244">
        <v>0.03</v>
      </c>
      <c r="G264" s="260">
        <v>180</v>
      </c>
      <c r="H264" s="261" t="s">
        <v>32</v>
      </c>
      <c r="I264" s="261"/>
      <c r="J264" s="261"/>
      <c r="K264" s="261"/>
      <c r="L264" s="261"/>
      <c r="M264" s="261"/>
      <c r="N264" s="261"/>
      <c r="O264" s="261"/>
      <c r="P264" s="262">
        <v>0</v>
      </c>
      <c r="Q264" s="260"/>
      <c r="R264" s="260">
        <v>56010017070</v>
      </c>
      <c r="S264" s="703"/>
      <c r="T264" s="703"/>
    </row>
    <row r="265" spans="2:20">
      <c r="B265" s="258"/>
      <c r="C265" s="259"/>
      <c r="D265" s="244">
        <v>0.16500000000000001</v>
      </c>
      <c r="E265" s="244">
        <v>0.19500000000000001</v>
      </c>
      <c r="F265" s="244">
        <v>0.03</v>
      </c>
      <c r="G265" s="260">
        <v>180</v>
      </c>
      <c r="H265" s="261" t="s">
        <v>32</v>
      </c>
      <c r="I265" s="261"/>
      <c r="J265" s="261"/>
      <c r="K265" s="261"/>
      <c r="L265" s="261"/>
      <c r="M265" s="261"/>
      <c r="N265" s="261"/>
      <c r="O265" s="261"/>
      <c r="P265" s="262">
        <v>0</v>
      </c>
      <c r="Q265" s="260"/>
      <c r="R265" s="260">
        <v>56010017070</v>
      </c>
      <c r="S265" s="703"/>
      <c r="T265" s="703"/>
    </row>
    <row r="266" spans="2:20">
      <c r="B266" s="258"/>
      <c r="C266" s="259"/>
      <c r="D266" s="244">
        <v>0.19500000000000001</v>
      </c>
      <c r="E266" s="244">
        <v>0.74</v>
      </c>
      <c r="F266" s="244">
        <v>0.54500000000000004</v>
      </c>
      <c r="G266" s="260">
        <v>2725</v>
      </c>
      <c r="H266" s="261" t="s">
        <v>3096</v>
      </c>
      <c r="I266" s="261"/>
      <c r="J266" s="261"/>
      <c r="K266" s="261"/>
      <c r="L266" s="261"/>
      <c r="M266" s="261"/>
      <c r="N266" s="261"/>
      <c r="O266" s="261"/>
      <c r="P266" s="262">
        <v>0</v>
      </c>
      <c r="Q266" s="260"/>
      <c r="R266" s="260">
        <v>56010017070</v>
      </c>
      <c r="S266" s="703"/>
      <c r="T266" s="703"/>
    </row>
    <row r="267" spans="2:20">
      <c r="B267" s="236"/>
      <c r="C267" s="249"/>
      <c r="D267" s="238">
        <v>0.74</v>
      </c>
      <c r="E267" s="238">
        <v>0.76400000000000001</v>
      </c>
      <c r="F267" s="238">
        <v>2.4E-2</v>
      </c>
      <c r="G267" s="239">
        <v>96</v>
      </c>
      <c r="H267" s="240" t="s">
        <v>32</v>
      </c>
      <c r="I267" s="240"/>
      <c r="J267" s="240"/>
      <c r="K267" s="240"/>
      <c r="L267" s="240"/>
      <c r="M267" s="240"/>
      <c r="N267" s="240"/>
      <c r="O267" s="240"/>
      <c r="P267" s="241">
        <v>0</v>
      </c>
      <c r="Q267" s="239"/>
      <c r="R267" s="239">
        <v>56010017070</v>
      </c>
      <c r="S267" s="703"/>
      <c r="T267" s="703"/>
    </row>
    <row r="268" spans="2:20">
      <c r="B268" s="7" t="s">
        <v>3171</v>
      </c>
      <c r="C268" s="242" t="s">
        <v>627</v>
      </c>
      <c r="D268" s="232">
        <v>0</v>
      </c>
      <c r="E268" s="232">
        <v>0.33700000000000002</v>
      </c>
      <c r="F268" s="232">
        <v>0.33700000000000002</v>
      </c>
      <c r="G268" s="233">
        <v>1517</v>
      </c>
      <c r="H268" s="234" t="s">
        <v>32</v>
      </c>
      <c r="I268" s="234"/>
      <c r="J268" s="234"/>
      <c r="K268" s="234"/>
      <c r="L268" s="234"/>
      <c r="M268" s="234"/>
      <c r="N268" s="234"/>
      <c r="O268" s="234"/>
      <c r="P268" s="235">
        <v>0</v>
      </c>
      <c r="Q268" s="233"/>
      <c r="R268" s="233">
        <v>56010027109</v>
      </c>
      <c r="S268" s="694" t="s">
        <v>3561</v>
      </c>
      <c r="T268" s="694">
        <v>2028</v>
      </c>
    </row>
    <row r="269" spans="2:20">
      <c r="B269" s="258"/>
      <c r="C269" s="259"/>
      <c r="D269" s="244">
        <v>0.33700000000000002</v>
      </c>
      <c r="E269" s="244">
        <v>0.38</v>
      </c>
      <c r="F269" s="244">
        <v>4.2999999999999997E-2</v>
      </c>
      <c r="G269" s="260">
        <v>138</v>
      </c>
      <c r="H269" s="261" t="s">
        <v>32</v>
      </c>
      <c r="I269" s="261"/>
      <c r="J269" s="261"/>
      <c r="K269" s="261"/>
      <c r="L269" s="261"/>
      <c r="M269" s="261"/>
      <c r="N269" s="261"/>
      <c r="O269" s="261"/>
      <c r="P269" s="262">
        <v>0</v>
      </c>
      <c r="Q269" s="260"/>
      <c r="R269" s="260">
        <v>56010023098</v>
      </c>
      <c r="S269" s="703"/>
      <c r="T269" s="703"/>
    </row>
    <row r="270" spans="2:20">
      <c r="B270" s="7" t="s">
        <v>3172</v>
      </c>
      <c r="C270" s="253" t="s">
        <v>3173</v>
      </c>
      <c r="D270" s="254">
        <v>0</v>
      </c>
      <c r="E270" s="254">
        <v>0.20100000000000001</v>
      </c>
      <c r="F270" s="254">
        <v>0.20100000000000001</v>
      </c>
      <c r="G270" s="255">
        <v>804</v>
      </c>
      <c r="H270" s="256" t="s">
        <v>2933</v>
      </c>
      <c r="I270" s="256"/>
      <c r="J270" s="256"/>
      <c r="K270" s="256"/>
      <c r="L270" s="256"/>
      <c r="M270" s="256"/>
      <c r="N270" s="256"/>
      <c r="O270" s="256"/>
      <c r="P270" s="257">
        <v>0</v>
      </c>
      <c r="Q270" s="255"/>
      <c r="R270" s="255">
        <v>56010017028</v>
      </c>
      <c r="S270" s="464" t="s">
        <v>3561</v>
      </c>
      <c r="T270" s="464">
        <v>2028</v>
      </c>
    </row>
    <row r="271" spans="2:20">
      <c r="B271" s="7" t="s">
        <v>3174</v>
      </c>
      <c r="C271" s="242" t="s">
        <v>3175</v>
      </c>
      <c r="D271" s="232">
        <v>6.5000000000000002E-2</v>
      </c>
      <c r="E271" s="232">
        <v>0.25700000000000001</v>
      </c>
      <c r="F271" s="232">
        <v>0.192</v>
      </c>
      <c r="G271" s="233">
        <v>1344</v>
      </c>
      <c r="H271" s="234" t="s">
        <v>32</v>
      </c>
      <c r="I271" s="234"/>
      <c r="J271" s="234"/>
      <c r="K271" s="234"/>
      <c r="L271" s="234"/>
      <c r="M271" s="234"/>
      <c r="N271" s="234"/>
      <c r="O271" s="234"/>
      <c r="P271" s="235">
        <v>0</v>
      </c>
      <c r="Q271" s="233"/>
      <c r="R271" s="233">
        <v>56010017080</v>
      </c>
      <c r="S271" s="694" t="s">
        <v>3561</v>
      </c>
      <c r="T271" s="694">
        <v>2028</v>
      </c>
    </row>
    <row r="272" spans="2:20">
      <c r="B272" s="236"/>
      <c r="C272" s="249"/>
      <c r="D272" s="238">
        <v>0.25700000000000001</v>
      </c>
      <c r="E272" s="238">
        <v>0.47299999999999998</v>
      </c>
      <c r="F272" s="238">
        <v>0.216</v>
      </c>
      <c r="G272" s="239">
        <v>1188</v>
      </c>
      <c r="H272" s="240" t="s">
        <v>2933</v>
      </c>
      <c r="I272" s="240"/>
      <c r="J272" s="240"/>
      <c r="K272" s="240"/>
      <c r="L272" s="240"/>
      <c r="M272" s="240"/>
      <c r="N272" s="240"/>
      <c r="O272" s="240"/>
      <c r="P272" s="241">
        <v>0</v>
      </c>
      <c r="Q272" s="239"/>
      <c r="R272" s="239">
        <v>56010017079</v>
      </c>
      <c r="S272" s="703"/>
      <c r="T272" s="703"/>
    </row>
    <row r="273" spans="2:20">
      <c r="B273" s="7" t="s">
        <v>3176</v>
      </c>
      <c r="C273" s="242" t="s">
        <v>3177</v>
      </c>
      <c r="D273" s="232">
        <v>0</v>
      </c>
      <c r="E273" s="232">
        <v>7.2999999999999995E-2</v>
      </c>
      <c r="F273" s="232">
        <v>7.2999999999999995E-2</v>
      </c>
      <c r="G273" s="233">
        <v>584</v>
      </c>
      <c r="H273" s="234" t="s">
        <v>32</v>
      </c>
      <c r="I273" s="234"/>
      <c r="J273" s="234"/>
      <c r="K273" s="234"/>
      <c r="L273" s="234"/>
      <c r="M273" s="234"/>
      <c r="N273" s="234"/>
      <c r="O273" s="234"/>
      <c r="P273" s="235">
        <v>1128</v>
      </c>
      <c r="Q273" s="233">
        <v>702</v>
      </c>
      <c r="R273" s="233">
        <v>56010027181</v>
      </c>
      <c r="S273" s="694" t="s">
        <v>3561</v>
      </c>
      <c r="T273" s="694">
        <v>2028</v>
      </c>
    </row>
    <row r="274" spans="2:20">
      <c r="B274" s="258"/>
      <c r="C274" s="259"/>
      <c r="D274" s="244">
        <v>7.2999999999999995E-2</v>
      </c>
      <c r="E274" s="244">
        <v>0.19700000000000001</v>
      </c>
      <c r="F274" s="244">
        <v>0.124</v>
      </c>
      <c r="G274" s="260">
        <v>992</v>
      </c>
      <c r="H274" s="261" t="s">
        <v>32</v>
      </c>
      <c r="I274" s="261"/>
      <c r="J274" s="261"/>
      <c r="K274" s="261"/>
      <c r="L274" s="261"/>
      <c r="M274" s="261"/>
      <c r="N274" s="261"/>
      <c r="O274" s="261"/>
      <c r="P274" s="262">
        <v>0</v>
      </c>
      <c r="Q274" s="260"/>
      <c r="R274" s="260">
        <v>56010027246</v>
      </c>
      <c r="S274" s="703"/>
      <c r="T274" s="703"/>
    </row>
    <row r="275" spans="2:20">
      <c r="B275" s="258"/>
      <c r="C275" s="259"/>
      <c r="D275" s="244">
        <v>0.19700000000000001</v>
      </c>
      <c r="E275" s="244">
        <v>0.29100000000000004</v>
      </c>
      <c r="F275" s="244">
        <v>9.4E-2</v>
      </c>
      <c r="G275" s="260">
        <v>752</v>
      </c>
      <c r="H275" s="261" t="s">
        <v>32</v>
      </c>
      <c r="I275" s="261"/>
      <c r="J275" s="261"/>
      <c r="K275" s="261"/>
      <c r="L275" s="261"/>
      <c r="M275" s="261"/>
      <c r="N275" s="261"/>
      <c r="O275" s="261"/>
      <c r="P275" s="262">
        <v>0</v>
      </c>
      <c r="Q275" s="260"/>
      <c r="R275" s="260">
        <v>56010027241</v>
      </c>
      <c r="S275" s="703"/>
      <c r="T275" s="703"/>
    </row>
    <row r="276" spans="2:20">
      <c r="B276" s="258"/>
      <c r="C276" s="259"/>
      <c r="D276" s="244">
        <v>0.29100000000000004</v>
      </c>
      <c r="E276" s="244">
        <v>0.379</v>
      </c>
      <c r="F276" s="244">
        <v>8.7999999999999995E-2</v>
      </c>
      <c r="G276" s="260">
        <v>704</v>
      </c>
      <c r="H276" s="261" t="s">
        <v>32</v>
      </c>
      <c r="I276" s="261"/>
      <c r="J276" s="261"/>
      <c r="K276" s="261"/>
      <c r="L276" s="261"/>
      <c r="M276" s="261"/>
      <c r="N276" s="261"/>
      <c r="O276" s="261"/>
      <c r="P276" s="262">
        <v>0</v>
      </c>
      <c r="Q276" s="260"/>
      <c r="R276" s="260">
        <v>56010027242</v>
      </c>
      <c r="S276" s="703"/>
      <c r="T276" s="703"/>
    </row>
    <row r="277" spans="2:20">
      <c r="B277" s="258"/>
      <c r="C277" s="259"/>
      <c r="D277" s="244">
        <v>0.379</v>
      </c>
      <c r="E277" s="244">
        <v>0.41499999999999998</v>
      </c>
      <c r="F277" s="244">
        <v>3.5999999999999997E-2</v>
      </c>
      <c r="G277" s="260">
        <v>288</v>
      </c>
      <c r="H277" s="261" t="s">
        <v>32</v>
      </c>
      <c r="I277" s="261"/>
      <c r="J277" s="261"/>
      <c r="K277" s="261"/>
      <c r="L277" s="261"/>
      <c r="M277" s="261"/>
      <c r="N277" s="261"/>
      <c r="O277" s="261"/>
      <c r="P277" s="262">
        <v>0</v>
      </c>
      <c r="Q277" s="260"/>
      <c r="R277" s="260">
        <v>56010027243</v>
      </c>
      <c r="S277" s="703"/>
      <c r="T277" s="703"/>
    </row>
    <row r="278" spans="2:20">
      <c r="B278" s="258"/>
      <c r="C278" s="259"/>
      <c r="D278" s="238">
        <v>0.41499999999999998</v>
      </c>
      <c r="E278" s="263">
        <v>0.52200000000000002</v>
      </c>
      <c r="F278" s="244">
        <v>0.107</v>
      </c>
      <c r="G278" s="260">
        <v>856</v>
      </c>
      <c r="H278" s="261" t="s">
        <v>32</v>
      </c>
      <c r="I278" s="261"/>
      <c r="J278" s="261"/>
      <c r="K278" s="261"/>
      <c r="L278" s="261"/>
      <c r="M278" s="261"/>
      <c r="N278" s="261"/>
      <c r="O278" s="261"/>
      <c r="P278" s="262">
        <v>0</v>
      </c>
      <c r="Q278" s="260"/>
      <c r="R278" s="260">
        <v>56010027244</v>
      </c>
      <c r="S278" s="703"/>
      <c r="T278" s="703"/>
    </row>
    <row r="279" spans="2:20">
      <c r="B279" s="7" t="s">
        <v>3178</v>
      </c>
      <c r="C279" s="242" t="s">
        <v>3179</v>
      </c>
      <c r="D279" s="254">
        <v>0</v>
      </c>
      <c r="E279" s="232">
        <v>0.28199999999999997</v>
      </c>
      <c r="F279" s="232">
        <v>0.28199999999999997</v>
      </c>
      <c r="G279" s="233">
        <v>1269</v>
      </c>
      <c r="H279" s="234" t="s">
        <v>32</v>
      </c>
      <c r="I279" s="234"/>
      <c r="J279" s="234"/>
      <c r="K279" s="234"/>
      <c r="L279" s="234"/>
      <c r="M279" s="234"/>
      <c r="N279" s="234"/>
      <c r="O279" s="234"/>
      <c r="P279" s="235">
        <v>0</v>
      </c>
      <c r="Q279" s="233"/>
      <c r="R279" s="233">
        <v>56010027124</v>
      </c>
      <c r="S279" s="464" t="s">
        <v>3561</v>
      </c>
      <c r="T279" s="464">
        <v>2028</v>
      </c>
    </row>
    <row r="280" spans="2:20">
      <c r="B280" s="7" t="s">
        <v>3180</v>
      </c>
      <c r="C280" s="242" t="s">
        <v>3181</v>
      </c>
      <c r="D280" s="245">
        <v>0</v>
      </c>
      <c r="E280" s="232">
        <v>0.53</v>
      </c>
      <c r="F280" s="232">
        <v>0.53</v>
      </c>
      <c r="G280" s="233">
        <v>3445</v>
      </c>
      <c r="H280" s="234" t="s">
        <v>32</v>
      </c>
      <c r="I280" s="234"/>
      <c r="J280" s="234"/>
      <c r="K280" s="234"/>
      <c r="L280" s="234"/>
      <c r="M280" s="234"/>
      <c r="N280" s="234"/>
      <c r="O280" s="234"/>
      <c r="P280" s="235">
        <v>0</v>
      </c>
      <c r="Q280" s="233"/>
      <c r="R280" s="233">
        <v>56010017019</v>
      </c>
      <c r="S280" s="694" t="s">
        <v>3561</v>
      </c>
      <c r="T280" s="694">
        <v>2028</v>
      </c>
    </row>
    <row r="281" spans="2:20">
      <c r="B281" s="258"/>
      <c r="C281" s="259"/>
      <c r="D281" s="244">
        <v>0.53</v>
      </c>
      <c r="E281" s="244">
        <v>0.58200000000000007</v>
      </c>
      <c r="F281" s="298">
        <v>5.1999999999999998E-2</v>
      </c>
      <c r="G281" s="299">
        <v>390</v>
      </c>
      <c r="H281" s="311" t="s">
        <v>3096</v>
      </c>
      <c r="I281" s="311"/>
      <c r="J281" s="311"/>
      <c r="K281" s="311"/>
      <c r="L281" s="311"/>
      <c r="M281" s="311"/>
      <c r="N281" s="311"/>
      <c r="O281" s="311"/>
      <c r="P281" s="300">
        <v>0</v>
      </c>
      <c r="Q281" s="260"/>
      <c r="R281" s="260">
        <v>56010017019</v>
      </c>
      <c r="S281" s="703"/>
      <c r="T281" s="703"/>
    </row>
    <row r="282" spans="2:20">
      <c r="B282" s="236"/>
      <c r="C282" s="249"/>
      <c r="D282" s="238">
        <v>0.58200000000000007</v>
      </c>
      <c r="E282" s="238">
        <v>0.67800000000000005</v>
      </c>
      <c r="F282" s="238">
        <v>9.6000000000000002E-2</v>
      </c>
      <c r="G282" s="239">
        <v>480</v>
      </c>
      <c r="H282" s="240" t="s">
        <v>2933</v>
      </c>
      <c r="I282" s="240"/>
      <c r="J282" s="240"/>
      <c r="K282" s="240"/>
      <c r="L282" s="240"/>
      <c r="M282" s="240"/>
      <c r="N282" s="240"/>
      <c r="O282" s="240"/>
      <c r="P282" s="241">
        <v>0</v>
      </c>
      <c r="Q282" s="239"/>
      <c r="R282" s="239">
        <v>56010017019</v>
      </c>
      <c r="S282" s="703"/>
      <c r="T282" s="703"/>
    </row>
    <row r="283" spans="2:20">
      <c r="B283" s="7" t="s">
        <v>3182</v>
      </c>
      <c r="C283" s="297" t="s">
        <v>3183</v>
      </c>
      <c r="D283" s="298">
        <v>0</v>
      </c>
      <c r="E283" s="298">
        <v>0.79900000000000004</v>
      </c>
      <c r="F283" s="298">
        <v>0.79900000000000004</v>
      </c>
      <c r="G283" s="299">
        <v>2397</v>
      </c>
      <c r="H283" s="311" t="s">
        <v>2933</v>
      </c>
      <c r="I283" s="311"/>
      <c r="J283" s="311"/>
      <c r="K283" s="311"/>
      <c r="L283" s="311"/>
      <c r="M283" s="311"/>
      <c r="N283" s="311"/>
      <c r="O283" s="311"/>
      <c r="P283" s="300"/>
      <c r="Q283" s="299"/>
      <c r="R283" s="299">
        <v>56010021228</v>
      </c>
      <c r="S283" s="464" t="s">
        <v>3561</v>
      </c>
      <c r="T283" s="464">
        <v>2028</v>
      </c>
    </row>
    <row r="284" spans="2:20">
      <c r="B284" s="7" t="s">
        <v>3184</v>
      </c>
      <c r="C284" s="242" t="s">
        <v>1461</v>
      </c>
      <c r="D284" s="232">
        <v>0</v>
      </c>
      <c r="E284" s="232">
        <v>0.30199999999999999</v>
      </c>
      <c r="F284" s="232">
        <v>0.30199999999999999</v>
      </c>
      <c r="G284" s="233">
        <v>1510</v>
      </c>
      <c r="H284" s="234" t="s">
        <v>2933</v>
      </c>
      <c r="I284" s="234"/>
      <c r="J284" s="234"/>
      <c r="K284" s="234"/>
      <c r="L284" s="234"/>
      <c r="M284" s="234"/>
      <c r="N284" s="234"/>
      <c r="O284" s="234"/>
      <c r="P284" s="235">
        <v>0</v>
      </c>
      <c r="Q284" s="233"/>
      <c r="R284" s="233">
        <v>56010027140</v>
      </c>
      <c r="S284" s="694" t="s">
        <v>3561</v>
      </c>
      <c r="T284" s="694">
        <v>2028</v>
      </c>
    </row>
    <row r="285" spans="2:20">
      <c r="B285" s="236"/>
      <c r="C285" s="237" t="s">
        <v>3185</v>
      </c>
      <c r="D285" s="263">
        <v>0</v>
      </c>
      <c r="E285" s="263">
        <v>0.09</v>
      </c>
      <c r="F285" s="238">
        <v>0.09</v>
      </c>
      <c r="G285" s="239">
        <v>450</v>
      </c>
      <c r="H285" s="240" t="s">
        <v>2933</v>
      </c>
      <c r="I285" s="240"/>
      <c r="J285" s="240"/>
      <c r="K285" s="240"/>
      <c r="L285" s="240"/>
      <c r="M285" s="240"/>
      <c r="N285" s="240"/>
      <c r="O285" s="240"/>
      <c r="P285" s="241">
        <v>0</v>
      </c>
      <c r="Q285" s="239"/>
      <c r="R285" s="239">
        <v>56010027140</v>
      </c>
      <c r="S285" s="703"/>
      <c r="T285" s="703"/>
    </row>
    <row r="286" spans="2:20">
      <c r="B286" s="7" t="s">
        <v>3186</v>
      </c>
      <c r="C286" s="242" t="s">
        <v>1603</v>
      </c>
      <c r="D286" s="232">
        <v>0</v>
      </c>
      <c r="E286" s="232">
        <v>0.35199999999999998</v>
      </c>
      <c r="F286" s="232">
        <v>0.35199999999999998</v>
      </c>
      <c r="G286" s="233">
        <v>1722</v>
      </c>
      <c r="H286" s="234" t="s">
        <v>32</v>
      </c>
      <c r="I286" s="234"/>
      <c r="J286" s="234"/>
      <c r="K286" s="234"/>
      <c r="L286" s="234"/>
      <c r="M286" s="234"/>
      <c r="N286" s="234"/>
      <c r="O286" s="234"/>
      <c r="P286" s="235">
        <v>0</v>
      </c>
      <c r="Q286" s="233"/>
      <c r="R286" s="233">
        <v>56010027038</v>
      </c>
      <c r="S286" s="694" t="s">
        <v>3561</v>
      </c>
      <c r="T286" s="694">
        <v>2028</v>
      </c>
    </row>
    <row r="287" spans="2:20">
      <c r="B287" s="269"/>
      <c r="C287" s="266" t="s">
        <v>3187</v>
      </c>
      <c r="D287" s="244">
        <v>3.3000000000000002E-2</v>
      </c>
      <c r="E287" s="244">
        <v>0.122</v>
      </c>
      <c r="F287" s="263">
        <v>8.8999999999999996E-2</v>
      </c>
      <c r="G287" s="271">
        <v>312</v>
      </c>
      <c r="H287" s="272" t="s">
        <v>2933</v>
      </c>
      <c r="I287" s="272"/>
      <c r="J287" s="272"/>
      <c r="K287" s="272"/>
      <c r="L287" s="272"/>
      <c r="M287" s="272"/>
      <c r="N287" s="272"/>
      <c r="O287" s="272"/>
      <c r="P287" s="273">
        <v>0</v>
      </c>
      <c r="Q287" s="260"/>
      <c r="R287" s="260">
        <v>56010020673</v>
      </c>
      <c r="S287" s="703"/>
      <c r="T287" s="703"/>
    </row>
    <row r="288" spans="2:20">
      <c r="B288" s="269"/>
      <c r="C288" s="270"/>
      <c r="D288" s="244">
        <v>0.122</v>
      </c>
      <c r="E288" s="244">
        <v>0.27900000000000003</v>
      </c>
      <c r="F288" s="263">
        <v>0.157</v>
      </c>
      <c r="G288" s="271">
        <v>550</v>
      </c>
      <c r="H288" s="272" t="s">
        <v>2933</v>
      </c>
      <c r="I288" s="272"/>
      <c r="J288" s="272"/>
      <c r="K288" s="272"/>
      <c r="L288" s="272"/>
      <c r="M288" s="272"/>
      <c r="N288" s="272"/>
      <c r="O288" s="272"/>
      <c r="P288" s="273">
        <v>0</v>
      </c>
      <c r="Q288" s="271"/>
      <c r="R288" s="271">
        <v>56010020967</v>
      </c>
      <c r="S288" s="703"/>
      <c r="T288" s="703"/>
    </row>
    <row r="289" spans="2:20">
      <c r="B289" s="7" t="s">
        <v>3188</v>
      </c>
      <c r="C289" s="253" t="s">
        <v>3189</v>
      </c>
      <c r="D289" s="318">
        <v>0</v>
      </c>
      <c r="E289" s="318">
        <v>0.30099999999999999</v>
      </c>
      <c r="F289" s="254">
        <v>0.30099999999999999</v>
      </c>
      <c r="G289" s="255">
        <v>1204</v>
      </c>
      <c r="H289" s="256" t="s">
        <v>32</v>
      </c>
      <c r="I289" s="256"/>
      <c r="J289" s="256"/>
      <c r="K289" s="256"/>
      <c r="L289" s="256"/>
      <c r="M289" s="256"/>
      <c r="N289" s="256"/>
      <c r="O289" s="256"/>
      <c r="P289" s="257">
        <v>0</v>
      </c>
      <c r="Q289" s="255"/>
      <c r="R289" s="255">
        <v>56010027106</v>
      </c>
      <c r="S289" s="464" t="s">
        <v>3561</v>
      </c>
      <c r="T289" s="464">
        <v>2028</v>
      </c>
    </row>
    <row r="290" spans="2:20">
      <c r="B290" s="7" t="s">
        <v>3190</v>
      </c>
      <c r="C290" s="253" t="s">
        <v>3191</v>
      </c>
      <c r="D290" s="318">
        <v>0</v>
      </c>
      <c r="E290" s="318">
        <v>0.24099999999999999</v>
      </c>
      <c r="F290" s="254">
        <v>0.24099999999999999</v>
      </c>
      <c r="G290" s="255">
        <v>844</v>
      </c>
      <c r="H290" s="256" t="s">
        <v>2933</v>
      </c>
      <c r="I290" s="256"/>
      <c r="J290" s="256"/>
      <c r="K290" s="256"/>
      <c r="L290" s="256"/>
      <c r="M290" s="256"/>
      <c r="N290" s="256"/>
      <c r="O290" s="256"/>
      <c r="P290" s="257">
        <v>0</v>
      </c>
      <c r="Q290" s="255"/>
      <c r="R290" s="255">
        <v>56010027117</v>
      </c>
      <c r="S290" s="464" t="s">
        <v>3561</v>
      </c>
      <c r="T290" s="464">
        <v>2028</v>
      </c>
    </row>
    <row r="291" spans="2:20">
      <c r="B291" s="7" t="s">
        <v>3192</v>
      </c>
      <c r="C291" s="242" t="s">
        <v>1759</v>
      </c>
      <c r="D291" s="232">
        <v>0</v>
      </c>
      <c r="E291" s="232">
        <v>0.16500000000000001</v>
      </c>
      <c r="F291" s="232">
        <v>0.16500000000000001</v>
      </c>
      <c r="G291" s="233">
        <v>660</v>
      </c>
      <c r="H291" s="234" t="s">
        <v>32</v>
      </c>
      <c r="I291" s="234"/>
      <c r="J291" s="234"/>
      <c r="K291" s="234"/>
      <c r="L291" s="234"/>
      <c r="M291" s="234"/>
      <c r="N291" s="234"/>
      <c r="O291" s="234"/>
      <c r="P291" s="235">
        <v>0</v>
      </c>
      <c r="Q291" s="233"/>
      <c r="R291" s="233">
        <v>56010017045</v>
      </c>
      <c r="S291" s="694" t="s">
        <v>3561</v>
      </c>
      <c r="T291" s="694">
        <v>2028</v>
      </c>
    </row>
    <row r="292" spans="2:20">
      <c r="B292" s="236"/>
      <c r="C292" s="249"/>
      <c r="D292" s="263">
        <v>0.16500000000000001</v>
      </c>
      <c r="E292" s="263">
        <v>0.245</v>
      </c>
      <c r="F292" s="238">
        <v>0.08</v>
      </c>
      <c r="G292" s="239">
        <v>533</v>
      </c>
      <c r="H292" s="240" t="s">
        <v>32</v>
      </c>
      <c r="I292" s="240"/>
      <c r="J292" s="240"/>
      <c r="K292" s="240"/>
      <c r="L292" s="240"/>
      <c r="M292" s="240"/>
      <c r="N292" s="240"/>
      <c r="O292" s="240"/>
      <c r="P292" s="241">
        <v>0</v>
      </c>
      <c r="Q292" s="239"/>
      <c r="R292" s="239">
        <v>56010017154</v>
      </c>
      <c r="S292" s="703"/>
      <c r="T292" s="703"/>
    </row>
    <row r="293" spans="2:20">
      <c r="B293" s="7" t="s">
        <v>3193</v>
      </c>
      <c r="C293" s="242" t="s">
        <v>3194</v>
      </c>
      <c r="D293" s="232">
        <v>0</v>
      </c>
      <c r="E293" s="232">
        <v>0.2</v>
      </c>
      <c r="F293" s="232">
        <v>0.2</v>
      </c>
      <c r="G293" s="233">
        <v>840</v>
      </c>
      <c r="H293" s="234" t="s">
        <v>32</v>
      </c>
      <c r="I293" s="234"/>
      <c r="J293" s="234"/>
      <c r="K293" s="234"/>
      <c r="L293" s="234"/>
      <c r="M293" s="234"/>
      <c r="N293" s="234"/>
      <c r="O293" s="234"/>
      <c r="P293" s="235">
        <v>0</v>
      </c>
      <c r="Q293" s="233"/>
      <c r="R293" s="233">
        <v>56010017107</v>
      </c>
      <c r="S293" s="464" t="s">
        <v>3561</v>
      </c>
      <c r="T293" s="464">
        <v>2028</v>
      </c>
    </row>
    <row r="294" spans="2:20">
      <c r="B294" s="7" t="s">
        <v>3195</v>
      </c>
      <c r="C294" s="242" t="s">
        <v>3196</v>
      </c>
      <c r="D294" s="232">
        <v>0</v>
      </c>
      <c r="E294" s="232">
        <v>0.315</v>
      </c>
      <c r="F294" s="232">
        <v>0.315</v>
      </c>
      <c r="G294" s="233">
        <v>2205</v>
      </c>
      <c r="H294" s="234" t="s">
        <v>32</v>
      </c>
      <c r="I294" s="234"/>
      <c r="J294" s="234"/>
      <c r="K294" s="234"/>
      <c r="L294" s="234"/>
      <c r="M294" s="234"/>
      <c r="N294" s="234"/>
      <c r="O294" s="234"/>
      <c r="P294" s="235">
        <v>37</v>
      </c>
      <c r="Q294" s="233">
        <v>22</v>
      </c>
      <c r="R294" s="233">
        <v>56010017103</v>
      </c>
      <c r="S294" s="694" t="s">
        <v>3561</v>
      </c>
      <c r="T294" s="694">
        <v>2028</v>
      </c>
    </row>
    <row r="295" spans="2:20">
      <c r="B295" s="243"/>
      <c r="C295" s="231"/>
      <c r="D295" s="244">
        <v>0.315</v>
      </c>
      <c r="E295" s="244">
        <v>0.66700000000000004</v>
      </c>
      <c r="F295" s="245">
        <v>0.35199999999999998</v>
      </c>
      <c r="G295" s="246">
        <v>3520</v>
      </c>
      <c r="H295" s="247" t="s">
        <v>32</v>
      </c>
      <c r="I295" s="247"/>
      <c r="J295" s="247"/>
      <c r="K295" s="247"/>
      <c r="L295" s="247"/>
      <c r="M295" s="247"/>
      <c r="N295" s="247"/>
      <c r="O295" s="247"/>
      <c r="P295" s="248">
        <v>820</v>
      </c>
      <c r="Q295" s="260">
        <v>482</v>
      </c>
      <c r="R295" s="260">
        <v>56010017118</v>
      </c>
      <c r="S295" s="703"/>
      <c r="T295" s="703"/>
    </row>
    <row r="296" spans="2:20">
      <c r="B296" s="258"/>
      <c r="C296" s="259"/>
      <c r="D296" s="244">
        <v>0.66700000000000004</v>
      </c>
      <c r="E296" s="244">
        <v>0.877</v>
      </c>
      <c r="F296" s="244">
        <v>0.21</v>
      </c>
      <c r="G296" s="260">
        <v>1575</v>
      </c>
      <c r="H296" s="261" t="s">
        <v>32</v>
      </c>
      <c r="I296" s="261"/>
      <c r="J296" s="261"/>
      <c r="K296" s="261"/>
      <c r="L296" s="261"/>
      <c r="M296" s="261"/>
      <c r="N296" s="261"/>
      <c r="O296" s="261"/>
      <c r="P296" s="262">
        <v>870</v>
      </c>
      <c r="Q296" s="260">
        <v>510</v>
      </c>
      <c r="R296" s="260">
        <v>56010017104</v>
      </c>
      <c r="S296" s="703"/>
      <c r="T296" s="703"/>
    </row>
    <row r="297" spans="2:20">
      <c r="B297" s="258"/>
      <c r="C297" s="259"/>
      <c r="D297" s="244">
        <v>0.877</v>
      </c>
      <c r="E297" s="244">
        <v>3.1120000000000001</v>
      </c>
      <c r="F297" s="244">
        <v>2.2349999999999999</v>
      </c>
      <c r="G297" s="260">
        <v>15645</v>
      </c>
      <c r="H297" s="261" t="s">
        <v>32</v>
      </c>
      <c r="I297" s="261"/>
      <c r="J297" s="261"/>
      <c r="K297" s="261"/>
      <c r="L297" s="261"/>
      <c r="M297" s="261"/>
      <c r="N297" s="261"/>
      <c r="O297" s="261"/>
      <c r="P297" s="262">
        <v>715</v>
      </c>
      <c r="Q297" s="260">
        <v>420</v>
      </c>
      <c r="R297" s="260">
        <v>56010017105</v>
      </c>
      <c r="S297" s="703"/>
      <c r="T297" s="703"/>
    </row>
    <row r="298" spans="2:20">
      <c r="B298" s="258"/>
      <c r="C298" s="266" t="s">
        <v>3197</v>
      </c>
      <c r="D298" s="244">
        <v>0</v>
      </c>
      <c r="E298" s="244">
        <v>7.4999999999999997E-2</v>
      </c>
      <c r="F298" s="244">
        <v>7.4999999999999997E-2</v>
      </c>
      <c r="G298" s="260">
        <v>225</v>
      </c>
      <c r="H298" s="261" t="s">
        <v>32</v>
      </c>
      <c r="I298" s="261"/>
      <c r="J298" s="261"/>
      <c r="K298" s="261"/>
      <c r="L298" s="261"/>
      <c r="M298" s="261"/>
      <c r="N298" s="261"/>
      <c r="O298" s="261"/>
      <c r="P298" s="262">
        <v>0</v>
      </c>
      <c r="Q298" s="260"/>
      <c r="R298" s="260">
        <v>56010017105</v>
      </c>
      <c r="S298" s="703"/>
      <c r="T298" s="703"/>
    </row>
    <row r="299" spans="2:20">
      <c r="B299" s="243"/>
      <c r="C299" s="334" t="s">
        <v>3198</v>
      </c>
      <c r="D299" s="245">
        <v>0</v>
      </c>
      <c r="E299" s="245">
        <v>0.57999999999999996</v>
      </c>
      <c r="F299" s="245">
        <v>0.57999999999999996</v>
      </c>
      <c r="G299" s="246">
        <v>2030</v>
      </c>
      <c r="H299" s="247" t="s">
        <v>2933</v>
      </c>
      <c r="I299" s="247"/>
      <c r="J299" s="247"/>
      <c r="K299" s="247"/>
      <c r="L299" s="247"/>
      <c r="M299" s="247"/>
      <c r="N299" s="247"/>
      <c r="O299" s="247"/>
      <c r="P299" s="248"/>
      <c r="Q299" s="246"/>
      <c r="R299" s="246">
        <v>56010010130</v>
      </c>
      <c r="S299" s="703"/>
      <c r="T299" s="703"/>
    </row>
    <row r="300" spans="2:20">
      <c r="B300" s="7" t="s">
        <v>3199</v>
      </c>
      <c r="C300" s="242" t="s">
        <v>3200</v>
      </c>
      <c r="D300" s="232">
        <v>0</v>
      </c>
      <c r="E300" s="232">
        <v>4.1000000000000002E-2</v>
      </c>
      <c r="F300" s="232">
        <v>4.1000000000000002E-2</v>
      </c>
      <c r="G300" s="233">
        <v>123</v>
      </c>
      <c r="H300" s="234" t="s">
        <v>2933</v>
      </c>
      <c r="I300" s="234"/>
      <c r="J300" s="234"/>
      <c r="K300" s="234"/>
      <c r="L300" s="234"/>
      <c r="M300" s="234"/>
      <c r="N300" s="234"/>
      <c r="O300" s="234"/>
      <c r="P300" s="235">
        <v>0</v>
      </c>
      <c r="Q300" s="233"/>
      <c r="R300" s="233">
        <v>56010010003</v>
      </c>
      <c r="S300" s="694" t="s">
        <v>3561</v>
      </c>
      <c r="T300" s="694">
        <v>2028</v>
      </c>
    </row>
    <row r="301" spans="2:20">
      <c r="B301" s="236"/>
      <c r="C301" s="249"/>
      <c r="D301" s="238">
        <v>4.1000000000000002E-2</v>
      </c>
      <c r="E301" s="238">
        <v>0.14099999999999999</v>
      </c>
      <c r="F301" s="238">
        <v>0.1</v>
      </c>
      <c r="G301" s="239">
        <v>375</v>
      </c>
      <c r="H301" s="240" t="s">
        <v>32</v>
      </c>
      <c r="I301" s="240"/>
      <c r="J301" s="240"/>
      <c r="K301" s="240"/>
      <c r="L301" s="240"/>
      <c r="M301" s="240"/>
      <c r="N301" s="240"/>
      <c r="O301" s="240"/>
      <c r="P301" s="241"/>
      <c r="Q301" s="239"/>
      <c r="R301" s="239">
        <v>56010010003</v>
      </c>
      <c r="S301" s="703"/>
      <c r="T301" s="703"/>
    </row>
    <row r="302" spans="2:20">
      <c r="B302" s="7" t="s">
        <v>3201</v>
      </c>
      <c r="C302" s="253" t="s">
        <v>3202</v>
      </c>
      <c r="D302" s="318">
        <v>0</v>
      </c>
      <c r="E302" s="254">
        <v>0.112</v>
      </c>
      <c r="F302" s="254">
        <v>0.112</v>
      </c>
      <c r="G302" s="255">
        <v>560</v>
      </c>
      <c r="H302" s="256" t="s">
        <v>32</v>
      </c>
      <c r="I302" s="256"/>
      <c r="J302" s="256"/>
      <c r="K302" s="256"/>
      <c r="L302" s="256"/>
      <c r="M302" s="256"/>
      <c r="N302" s="256"/>
      <c r="O302" s="256"/>
      <c r="P302" s="257">
        <v>0</v>
      </c>
      <c r="Q302" s="255"/>
      <c r="R302" s="255">
        <v>56010013221</v>
      </c>
      <c r="S302" s="464" t="s">
        <v>3561</v>
      </c>
      <c r="T302" s="464">
        <v>2028</v>
      </c>
    </row>
    <row r="303" spans="2:20">
      <c r="B303" s="7" t="s">
        <v>3203</v>
      </c>
      <c r="C303" s="242" t="s">
        <v>3204</v>
      </c>
      <c r="D303" s="232">
        <v>0</v>
      </c>
      <c r="E303" s="232">
        <v>0.10299999999999999</v>
      </c>
      <c r="F303" s="232">
        <v>0.10299999999999999</v>
      </c>
      <c r="G303" s="233">
        <v>721</v>
      </c>
      <c r="H303" s="234" t="s">
        <v>32</v>
      </c>
      <c r="I303" s="234"/>
      <c r="J303" s="234"/>
      <c r="K303" s="234"/>
      <c r="L303" s="234"/>
      <c r="M303" s="234"/>
      <c r="N303" s="234"/>
      <c r="O303" s="234"/>
      <c r="P303" s="235">
        <v>0</v>
      </c>
      <c r="Q303" s="233"/>
      <c r="R303" s="233">
        <v>56010010249</v>
      </c>
      <c r="S303" s="694" t="s">
        <v>3561</v>
      </c>
      <c r="T303" s="694">
        <v>2028</v>
      </c>
    </row>
    <row r="304" spans="2:20">
      <c r="B304" s="236"/>
      <c r="C304" s="249"/>
      <c r="D304" s="238">
        <v>0.10299999999999999</v>
      </c>
      <c r="E304" s="238">
        <v>0.39499999999999996</v>
      </c>
      <c r="F304" s="238">
        <v>0.29199999999999998</v>
      </c>
      <c r="G304" s="239">
        <v>2460</v>
      </c>
      <c r="H304" s="240" t="s">
        <v>32</v>
      </c>
      <c r="I304" s="240"/>
      <c r="J304" s="240"/>
      <c r="K304" s="240"/>
      <c r="L304" s="240"/>
      <c r="M304" s="240"/>
      <c r="N304" s="240"/>
      <c r="O304" s="240"/>
      <c r="P304" s="241">
        <v>549</v>
      </c>
      <c r="Q304" s="239">
        <v>265</v>
      </c>
      <c r="R304" s="239">
        <v>56010017180</v>
      </c>
      <c r="S304" s="703"/>
      <c r="T304" s="703"/>
    </row>
    <row r="305" spans="2:20">
      <c r="B305" s="7" t="s">
        <v>3205</v>
      </c>
      <c r="C305" s="242" t="s">
        <v>3206</v>
      </c>
      <c r="D305" s="232">
        <v>0</v>
      </c>
      <c r="E305" s="232">
        <v>0.115</v>
      </c>
      <c r="F305" s="232">
        <v>0.115</v>
      </c>
      <c r="G305" s="233">
        <v>690</v>
      </c>
      <c r="H305" s="234" t="s">
        <v>32</v>
      </c>
      <c r="I305" s="234"/>
      <c r="J305" s="234"/>
      <c r="K305" s="234"/>
      <c r="L305" s="234"/>
      <c r="M305" s="234"/>
      <c r="N305" s="234"/>
      <c r="O305" s="234"/>
      <c r="P305" s="235">
        <v>0</v>
      </c>
      <c r="Q305" s="233"/>
      <c r="R305" s="233">
        <v>56010010063</v>
      </c>
      <c r="S305" s="694" t="s">
        <v>3561</v>
      </c>
      <c r="T305" s="694">
        <v>2028</v>
      </c>
    </row>
    <row r="306" spans="2:20">
      <c r="B306" s="236"/>
      <c r="C306" s="249"/>
      <c r="D306" s="244">
        <v>0.115</v>
      </c>
      <c r="E306" s="244">
        <v>0.39699999999999996</v>
      </c>
      <c r="F306" s="238">
        <v>0.28199999999999997</v>
      </c>
      <c r="G306" s="239">
        <v>2820</v>
      </c>
      <c r="H306" s="240" t="s">
        <v>2933</v>
      </c>
      <c r="I306" s="240"/>
      <c r="J306" s="240"/>
      <c r="K306" s="240"/>
      <c r="L306" s="240"/>
      <c r="M306" s="240"/>
      <c r="N306" s="240"/>
      <c r="O306" s="240"/>
      <c r="P306" s="241">
        <v>0</v>
      </c>
      <c r="Q306" s="239"/>
      <c r="R306" s="239">
        <v>56010010061</v>
      </c>
      <c r="S306" s="703"/>
      <c r="T306" s="703"/>
    </row>
    <row r="307" spans="2:20">
      <c r="B307" s="7" t="s">
        <v>3207</v>
      </c>
      <c r="C307" s="242" t="s">
        <v>3208</v>
      </c>
      <c r="D307" s="232">
        <v>0</v>
      </c>
      <c r="E307" s="232">
        <v>0.106</v>
      </c>
      <c r="F307" s="232">
        <v>0.106</v>
      </c>
      <c r="G307" s="233">
        <v>636</v>
      </c>
      <c r="H307" s="234" t="s">
        <v>32</v>
      </c>
      <c r="I307" s="234"/>
      <c r="J307" s="234"/>
      <c r="K307" s="234"/>
      <c r="L307" s="234"/>
      <c r="M307" s="234"/>
      <c r="N307" s="234"/>
      <c r="O307" s="234"/>
      <c r="P307" s="235">
        <v>140</v>
      </c>
      <c r="Q307" s="233">
        <v>77</v>
      </c>
      <c r="R307" s="233">
        <v>56010027152</v>
      </c>
      <c r="S307" s="694" t="s">
        <v>3561</v>
      </c>
      <c r="T307" s="694">
        <v>2028</v>
      </c>
    </row>
    <row r="308" spans="2:20">
      <c r="B308" s="236"/>
      <c r="C308" s="249"/>
      <c r="D308" s="263">
        <v>0.106</v>
      </c>
      <c r="E308" s="263">
        <v>0.217</v>
      </c>
      <c r="F308" s="238">
        <v>0.111</v>
      </c>
      <c r="G308" s="239">
        <v>555</v>
      </c>
      <c r="H308" s="240" t="s">
        <v>32</v>
      </c>
      <c r="I308" s="240"/>
      <c r="J308" s="240"/>
      <c r="K308" s="240"/>
      <c r="L308" s="240"/>
      <c r="M308" s="240"/>
      <c r="N308" s="240"/>
      <c r="O308" s="240"/>
      <c r="P308" s="241">
        <v>356</v>
      </c>
      <c r="Q308" s="239">
        <v>197</v>
      </c>
      <c r="R308" s="239">
        <v>56010027151</v>
      </c>
      <c r="S308" s="703"/>
      <c r="T308" s="703"/>
    </row>
    <row r="309" spans="2:20">
      <c r="B309" s="7" t="s">
        <v>3209</v>
      </c>
      <c r="C309" s="242" t="s">
        <v>3210</v>
      </c>
      <c r="D309" s="254">
        <v>0</v>
      </c>
      <c r="E309" s="254">
        <v>0.14499999999999999</v>
      </c>
      <c r="F309" s="232">
        <v>0.14499999999999999</v>
      </c>
      <c r="G309" s="233">
        <v>580</v>
      </c>
      <c r="H309" s="234" t="s">
        <v>2933</v>
      </c>
      <c r="I309" s="234"/>
      <c r="J309" s="234"/>
      <c r="K309" s="234"/>
      <c r="L309" s="234"/>
      <c r="M309" s="234"/>
      <c r="N309" s="234"/>
      <c r="O309" s="234"/>
      <c r="P309" s="235">
        <v>0</v>
      </c>
      <c r="Q309" s="233"/>
      <c r="R309" s="233">
        <v>56010017071</v>
      </c>
      <c r="S309" s="464" t="s">
        <v>3561</v>
      </c>
      <c r="T309" s="464">
        <v>2028</v>
      </c>
    </row>
    <row r="310" spans="2:20">
      <c r="B310" s="7" t="s">
        <v>3211</v>
      </c>
      <c r="C310" s="253" t="s">
        <v>3212</v>
      </c>
      <c r="D310" s="254">
        <v>0</v>
      </c>
      <c r="E310" s="254">
        <v>0.21299999999999999</v>
      </c>
      <c r="F310" s="254">
        <v>0.21299999999999999</v>
      </c>
      <c r="G310" s="255">
        <v>901</v>
      </c>
      <c r="H310" s="256" t="s">
        <v>32</v>
      </c>
      <c r="I310" s="256"/>
      <c r="J310" s="256"/>
      <c r="K310" s="256"/>
      <c r="L310" s="256"/>
      <c r="M310" s="256"/>
      <c r="N310" s="256"/>
      <c r="O310" s="256"/>
      <c r="P310" s="257">
        <v>0</v>
      </c>
      <c r="Q310" s="255"/>
      <c r="R310" s="255">
        <v>56010017106</v>
      </c>
      <c r="S310" s="464" t="s">
        <v>3561</v>
      </c>
      <c r="T310" s="464">
        <v>2028</v>
      </c>
    </row>
    <row r="311" spans="2:20">
      <c r="B311" s="7" t="s">
        <v>3213</v>
      </c>
      <c r="C311" s="242" t="s">
        <v>1428</v>
      </c>
      <c r="D311" s="254">
        <v>0</v>
      </c>
      <c r="E311" s="232">
        <v>0.20799999999999999</v>
      </c>
      <c r="F311" s="232">
        <v>0.20799999999999999</v>
      </c>
      <c r="G311" s="233">
        <v>832</v>
      </c>
      <c r="H311" s="234" t="s">
        <v>2933</v>
      </c>
      <c r="I311" s="234"/>
      <c r="J311" s="234"/>
      <c r="K311" s="234"/>
      <c r="L311" s="234"/>
      <c r="M311" s="234"/>
      <c r="N311" s="234"/>
      <c r="O311" s="234"/>
      <c r="P311" s="235">
        <v>0</v>
      </c>
      <c r="Q311" s="233"/>
      <c r="R311" s="233">
        <v>56010017109</v>
      </c>
      <c r="S311" s="464" t="s">
        <v>3561</v>
      </c>
      <c r="T311" s="464">
        <v>2028</v>
      </c>
    </row>
    <row r="312" spans="2:20">
      <c r="B312" s="7" t="s">
        <v>3214</v>
      </c>
      <c r="C312" s="242" t="s">
        <v>3215</v>
      </c>
      <c r="D312" s="245">
        <v>0</v>
      </c>
      <c r="E312" s="232">
        <v>0.16500000000000001</v>
      </c>
      <c r="F312" s="232">
        <v>0.16500000000000001</v>
      </c>
      <c r="G312" s="233">
        <v>660</v>
      </c>
      <c r="H312" s="234" t="s">
        <v>32</v>
      </c>
      <c r="I312" s="234"/>
      <c r="J312" s="234"/>
      <c r="K312" s="234"/>
      <c r="L312" s="234"/>
      <c r="M312" s="234"/>
      <c r="N312" s="234"/>
      <c r="O312" s="234"/>
      <c r="P312" s="235"/>
      <c r="Q312" s="233"/>
      <c r="R312" s="233">
        <v>56010027052</v>
      </c>
      <c r="S312" s="694" t="s">
        <v>3561</v>
      </c>
      <c r="T312" s="694">
        <v>2028</v>
      </c>
    </row>
    <row r="313" spans="2:20">
      <c r="B313" s="236"/>
      <c r="C313" s="249"/>
      <c r="D313" s="238">
        <v>0.16500000000000001</v>
      </c>
      <c r="E313" s="238">
        <v>0.32500000000000001</v>
      </c>
      <c r="F313" s="238">
        <v>0.16</v>
      </c>
      <c r="G313" s="239">
        <v>800</v>
      </c>
      <c r="H313" s="240" t="s">
        <v>32</v>
      </c>
      <c r="I313" s="240"/>
      <c r="J313" s="240"/>
      <c r="K313" s="240"/>
      <c r="L313" s="240"/>
      <c r="M313" s="240"/>
      <c r="N313" s="240"/>
      <c r="O313" s="240"/>
      <c r="P313" s="241"/>
      <c r="Q313" s="239"/>
      <c r="R313" s="239">
        <v>56010027053</v>
      </c>
      <c r="S313" s="703"/>
      <c r="T313" s="703"/>
    </row>
    <row r="314" spans="2:20">
      <c r="B314" s="7" t="s">
        <v>3216</v>
      </c>
      <c r="C314" s="242" t="s">
        <v>2016</v>
      </c>
      <c r="D314" s="232">
        <v>0</v>
      </c>
      <c r="E314" s="232">
        <v>0.20499999999999999</v>
      </c>
      <c r="F314" s="232">
        <v>0.20499999999999999</v>
      </c>
      <c r="G314" s="233">
        <v>1230</v>
      </c>
      <c r="H314" s="234" t="s">
        <v>32</v>
      </c>
      <c r="I314" s="234"/>
      <c r="J314" s="234"/>
      <c r="K314" s="234"/>
      <c r="L314" s="234"/>
      <c r="M314" s="234"/>
      <c r="N314" s="234"/>
      <c r="O314" s="234"/>
      <c r="P314" s="235">
        <v>329</v>
      </c>
      <c r="Q314" s="233">
        <v>180</v>
      </c>
      <c r="R314" s="233">
        <v>56010027057</v>
      </c>
      <c r="S314" s="694" t="s">
        <v>3561</v>
      </c>
      <c r="T314" s="694">
        <v>2028</v>
      </c>
    </row>
    <row r="315" spans="2:20">
      <c r="B315" s="258"/>
      <c r="C315" s="259"/>
      <c r="D315" s="244">
        <v>0.20499999999999999</v>
      </c>
      <c r="E315" s="244">
        <v>0.36799999999999999</v>
      </c>
      <c r="F315" s="244">
        <v>0.16300000000000001</v>
      </c>
      <c r="G315" s="260">
        <v>978</v>
      </c>
      <c r="H315" s="261" t="s">
        <v>32</v>
      </c>
      <c r="I315" s="261"/>
      <c r="J315" s="261"/>
      <c r="K315" s="261"/>
      <c r="L315" s="261"/>
      <c r="M315" s="261"/>
      <c r="N315" s="261"/>
      <c r="O315" s="261"/>
      <c r="P315" s="262">
        <v>263</v>
      </c>
      <c r="Q315" s="260">
        <v>145</v>
      </c>
      <c r="R315" s="260">
        <v>56010027056</v>
      </c>
      <c r="S315" s="703"/>
      <c r="T315" s="703"/>
    </row>
    <row r="316" spans="2:20">
      <c r="B316" s="7" t="s">
        <v>3217</v>
      </c>
      <c r="C316" s="335" t="s">
        <v>3218</v>
      </c>
      <c r="D316" s="254">
        <v>0</v>
      </c>
      <c r="E316" s="254">
        <v>0.27300000000000002</v>
      </c>
      <c r="F316" s="254">
        <v>0.27300000000000002</v>
      </c>
      <c r="G316" s="255">
        <v>1365</v>
      </c>
      <c r="H316" s="256" t="s">
        <v>32</v>
      </c>
      <c r="I316" s="256"/>
      <c r="J316" s="256"/>
      <c r="K316" s="256"/>
      <c r="L316" s="256"/>
      <c r="M316" s="256"/>
      <c r="N316" s="256"/>
      <c r="O316" s="256"/>
      <c r="P316" s="257">
        <v>0</v>
      </c>
      <c r="Q316" s="255"/>
      <c r="R316" s="255">
        <v>56010027058</v>
      </c>
      <c r="S316" s="464" t="s">
        <v>3561</v>
      </c>
      <c r="T316" s="464">
        <v>2028</v>
      </c>
    </row>
    <row r="317" spans="2:20">
      <c r="B317" s="7" t="s">
        <v>3219</v>
      </c>
      <c r="C317" s="242" t="s">
        <v>3220</v>
      </c>
      <c r="D317" s="232">
        <v>0</v>
      </c>
      <c r="E317" s="232">
        <v>0.28499999999999998</v>
      </c>
      <c r="F317" s="232">
        <v>0.28499999999999998</v>
      </c>
      <c r="G317" s="233">
        <v>1425</v>
      </c>
      <c r="H317" s="234" t="s">
        <v>32</v>
      </c>
      <c r="I317" s="234"/>
      <c r="J317" s="234"/>
      <c r="K317" s="234"/>
      <c r="L317" s="234"/>
      <c r="M317" s="234"/>
      <c r="N317" s="234"/>
      <c r="O317" s="234"/>
      <c r="P317" s="235">
        <v>0</v>
      </c>
      <c r="Q317" s="233"/>
      <c r="R317" s="233">
        <v>56010020289</v>
      </c>
      <c r="S317" s="694" t="s">
        <v>3561</v>
      </c>
      <c r="T317" s="694">
        <v>2028</v>
      </c>
    </row>
    <row r="318" spans="2:20">
      <c r="B318" s="243"/>
      <c r="C318" s="231"/>
      <c r="D318" s="244">
        <v>0.28499999999999998</v>
      </c>
      <c r="E318" s="244">
        <v>0.52</v>
      </c>
      <c r="F318" s="245">
        <v>0.23499999999999999</v>
      </c>
      <c r="G318" s="260">
        <v>1293</v>
      </c>
      <c r="H318" s="247" t="s">
        <v>32</v>
      </c>
      <c r="I318" s="247"/>
      <c r="J318" s="247"/>
      <c r="K318" s="247"/>
      <c r="L318" s="247"/>
      <c r="M318" s="247"/>
      <c r="N318" s="247"/>
      <c r="O318" s="247"/>
      <c r="P318" s="248">
        <v>0</v>
      </c>
      <c r="Q318" s="246"/>
      <c r="R318" s="246">
        <v>56010020767</v>
      </c>
      <c r="S318" s="703"/>
      <c r="T318" s="703"/>
    </row>
    <row r="319" spans="2:20">
      <c r="B319" s="258"/>
      <c r="C319" s="259"/>
      <c r="D319" s="244">
        <v>0.52</v>
      </c>
      <c r="E319" s="244">
        <v>0.6</v>
      </c>
      <c r="F319" s="244">
        <v>0.08</v>
      </c>
      <c r="G319" s="260">
        <v>280</v>
      </c>
      <c r="H319" s="261" t="s">
        <v>32</v>
      </c>
      <c r="I319" s="261"/>
      <c r="J319" s="261"/>
      <c r="K319" s="261"/>
      <c r="L319" s="261"/>
      <c r="M319" s="261"/>
      <c r="N319" s="261"/>
      <c r="O319" s="261"/>
      <c r="P319" s="262">
        <v>2654</v>
      </c>
      <c r="Q319" s="260">
        <v>994</v>
      </c>
      <c r="R319" s="260">
        <v>56010021120</v>
      </c>
      <c r="S319" s="703"/>
      <c r="T319" s="703"/>
    </row>
    <row r="320" spans="2:20">
      <c r="B320" s="7" t="s">
        <v>3221</v>
      </c>
      <c r="C320" s="253" t="s">
        <v>1140</v>
      </c>
      <c r="D320" s="254">
        <v>0</v>
      </c>
      <c r="E320" s="254">
        <v>0.35399999999999998</v>
      </c>
      <c r="F320" s="254">
        <v>0.35399999999999998</v>
      </c>
      <c r="G320" s="255">
        <v>1416</v>
      </c>
      <c r="H320" s="256" t="s">
        <v>3096</v>
      </c>
      <c r="I320" s="256"/>
      <c r="J320" s="256"/>
      <c r="K320" s="256"/>
      <c r="L320" s="256"/>
      <c r="M320" s="256"/>
      <c r="N320" s="256"/>
      <c r="O320" s="256"/>
      <c r="P320" s="257">
        <v>0</v>
      </c>
      <c r="Q320" s="255"/>
      <c r="R320" s="255">
        <v>56010017030</v>
      </c>
      <c r="S320" s="464" t="s">
        <v>3561</v>
      </c>
      <c r="T320" s="464">
        <v>2028</v>
      </c>
    </row>
    <row r="321" spans="2:20">
      <c r="B321" s="7" t="s">
        <v>3222</v>
      </c>
      <c r="C321" s="242" t="s">
        <v>3223</v>
      </c>
      <c r="D321" s="232">
        <v>0</v>
      </c>
      <c r="E321" s="232">
        <v>0.39</v>
      </c>
      <c r="F321" s="232">
        <v>0.39</v>
      </c>
      <c r="G321" s="264">
        <v>2730</v>
      </c>
      <c r="H321" s="234" t="s">
        <v>32</v>
      </c>
      <c r="I321" s="234"/>
      <c r="J321" s="234"/>
      <c r="K321" s="234"/>
      <c r="L321" s="234"/>
      <c r="M321" s="234"/>
      <c r="N321" s="234"/>
      <c r="O321" s="234"/>
      <c r="P321" s="235">
        <v>0</v>
      </c>
      <c r="Q321" s="233"/>
      <c r="R321" s="233">
        <v>56010027131</v>
      </c>
      <c r="S321" s="694" t="s">
        <v>3561</v>
      </c>
      <c r="T321" s="694">
        <v>2028</v>
      </c>
    </row>
    <row r="322" spans="2:20">
      <c r="B322" s="258"/>
      <c r="C322" s="259"/>
      <c r="D322" s="244">
        <v>0.39</v>
      </c>
      <c r="E322" s="244">
        <v>0.51700000000000002</v>
      </c>
      <c r="F322" s="244">
        <v>0.127</v>
      </c>
      <c r="G322" s="328">
        <v>889</v>
      </c>
      <c r="H322" s="261" t="s">
        <v>32</v>
      </c>
      <c r="I322" s="261"/>
      <c r="J322" s="261"/>
      <c r="K322" s="261"/>
      <c r="L322" s="261"/>
      <c r="M322" s="261"/>
      <c r="N322" s="261"/>
      <c r="O322" s="261"/>
      <c r="P322" s="262">
        <v>0</v>
      </c>
      <c r="Q322" s="260"/>
      <c r="R322" s="260">
        <v>56010027132</v>
      </c>
      <c r="S322" s="703"/>
      <c r="T322" s="703"/>
    </row>
    <row r="323" spans="2:20">
      <c r="B323" s="258"/>
      <c r="C323" s="259"/>
      <c r="D323" s="244">
        <v>0.51700000000000002</v>
      </c>
      <c r="E323" s="244">
        <v>0.60899999999999999</v>
      </c>
      <c r="F323" s="244">
        <v>9.1999999999999998E-2</v>
      </c>
      <c r="G323" s="328">
        <v>552</v>
      </c>
      <c r="H323" s="261" t="s">
        <v>32</v>
      </c>
      <c r="I323" s="261"/>
      <c r="J323" s="261"/>
      <c r="K323" s="261"/>
      <c r="L323" s="261"/>
      <c r="M323" s="261"/>
      <c r="N323" s="261"/>
      <c r="O323" s="261"/>
      <c r="P323" s="262">
        <v>0</v>
      </c>
      <c r="Q323" s="260"/>
      <c r="R323" s="260">
        <v>56010027136</v>
      </c>
      <c r="S323" s="703"/>
      <c r="T323" s="703"/>
    </row>
    <row r="324" spans="2:20">
      <c r="B324" s="236"/>
      <c r="C324" s="237" t="s">
        <v>3224</v>
      </c>
      <c r="D324" s="238">
        <v>0</v>
      </c>
      <c r="E324" s="238">
        <v>0.20399999999999999</v>
      </c>
      <c r="F324" s="238">
        <v>0.20399999999999999</v>
      </c>
      <c r="G324" s="267">
        <v>1224</v>
      </c>
      <c r="H324" s="240" t="s">
        <v>32</v>
      </c>
      <c r="I324" s="240"/>
      <c r="J324" s="240"/>
      <c r="K324" s="240"/>
      <c r="L324" s="240"/>
      <c r="M324" s="240"/>
      <c r="N324" s="240"/>
      <c r="O324" s="240"/>
      <c r="P324" s="241"/>
      <c r="Q324" s="239"/>
      <c r="R324" s="239">
        <v>56010020021</v>
      </c>
      <c r="S324" s="703"/>
      <c r="T324" s="703"/>
    </row>
    <row r="325" spans="2:20">
      <c r="B325" s="7" t="s">
        <v>3225</v>
      </c>
      <c r="C325" s="253" t="s">
        <v>3226</v>
      </c>
      <c r="D325" s="254">
        <v>7.4999999999999997E-2</v>
      </c>
      <c r="E325" s="254">
        <v>0.13300000000000001</v>
      </c>
      <c r="F325" s="254">
        <v>5.8000000000000003E-2</v>
      </c>
      <c r="G325" s="255">
        <v>174</v>
      </c>
      <c r="H325" s="256" t="s">
        <v>2933</v>
      </c>
      <c r="I325" s="256"/>
      <c r="J325" s="256"/>
      <c r="K325" s="256"/>
      <c r="L325" s="256"/>
      <c r="M325" s="256"/>
      <c r="N325" s="256"/>
      <c r="O325" s="256"/>
      <c r="P325" s="257">
        <v>0</v>
      </c>
      <c r="Q325" s="255"/>
      <c r="R325" s="255">
        <v>56010027022</v>
      </c>
      <c r="S325" s="464" t="s">
        <v>3561</v>
      </c>
      <c r="T325" s="464">
        <v>2028</v>
      </c>
    </row>
    <row r="326" spans="2:20">
      <c r="B326" s="7" t="s">
        <v>3227</v>
      </c>
      <c r="C326" s="253" t="s">
        <v>3228</v>
      </c>
      <c r="D326" s="254">
        <v>3.5000000000000003E-2</v>
      </c>
      <c r="E326" s="254">
        <v>0.13400000000000001</v>
      </c>
      <c r="F326" s="254">
        <v>9.9000000000000005E-2</v>
      </c>
      <c r="G326" s="255">
        <v>347</v>
      </c>
      <c r="H326" s="256" t="s">
        <v>2933</v>
      </c>
      <c r="I326" s="256"/>
      <c r="J326" s="256"/>
      <c r="K326" s="256"/>
      <c r="L326" s="256"/>
      <c r="M326" s="256"/>
      <c r="N326" s="256"/>
      <c r="O326" s="256"/>
      <c r="P326" s="257">
        <v>0</v>
      </c>
      <c r="Q326" s="255"/>
      <c r="R326" s="255">
        <v>56010027045</v>
      </c>
      <c r="S326" s="464" t="s">
        <v>3561</v>
      </c>
      <c r="T326" s="464">
        <v>2028</v>
      </c>
    </row>
    <row r="327" spans="2:20">
      <c r="B327" s="7" t="s">
        <v>3229</v>
      </c>
      <c r="C327" s="242" t="s">
        <v>3230</v>
      </c>
      <c r="D327" s="232">
        <v>0</v>
      </c>
      <c r="E327" s="232">
        <v>0.112</v>
      </c>
      <c r="F327" s="232">
        <v>0.112</v>
      </c>
      <c r="G327" s="233">
        <v>336</v>
      </c>
      <c r="H327" s="234" t="s">
        <v>2933</v>
      </c>
      <c r="I327" s="234"/>
      <c r="J327" s="234"/>
      <c r="K327" s="234"/>
      <c r="L327" s="234"/>
      <c r="M327" s="234"/>
      <c r="N327" s="234"/>
      <c r="O327" s="234"/>
      <c r="P327" s="235">
        <v>0</v>
      </c>
      <c r="Q327" s="233"/>
      <c r="R327" s="233">
        <v>56010010419</v>
      </c>
      <c r="S327" s="694" t="s">
        <v>3561</v>
      </c>
      <c r="T327" s="694">
        <v>2028</v>
      </c>
    </row>
    <row r="328" spans="2:20">
      <c r="B328" s="243"/>
      <c r="C328" s="231"/>
      <c r="D328" s="244">
        <v>0.112</v>
      </c>
      <c r="E328" s="244">
        <v>0.79700000000000004</v>
      </c>
      <c r="F328" s="245">
        <v>0.68500000000000005</v>
      </c>
      <c r="G328" s="246">
        <v>2055</v>
      </c>
      <c r="H328" s="247" t="s">
        <v>2933</v>
      </c>
      <c r="I328" s="247"/>
      <c r="J328" s="247"/>
      <c r="K328" s="247"/>
      <c r="L328" s="247"/>
      <c r="M328" s="247"/>
      <c r="N328" s="247"/>
      <c r="O328" s="247"/>
      <c r="P328" s="248">
        <v>0</v>
      </c>
      <c r="Q328" s="246"/>
      <c r="R328" s="246">
        <v>56010017010</v>
      </c>
      <c r="S328" s="703"/>
      <c r="T328" s="703"/>
    </row>
    <row r="329" spans="2:20">
      <c r="B329" s="258"/>
      <c r="C329" s="259"/>
      <c r="D329" s="244">
        <v>0.79700000000000004</v>
      </c>
      <c r="E329" s="238">
        <v>1.1600000000000001</v>
      </c>
      <c r="F329" s="244">
        <v>0.36299999999999999</v>
      </c>
      <c r="G329" s="260">
        <v>1089</v>
      </c>
      <c r="H329" s="261" t="s">
        <v>2933</v>
      </c>
      <c r="I329" s="261"/>
      <c r="J329" s="261"/>
      <c r="K329" s="261"/>
      <c r="L329" s="261"/>
      <c r="M329" s="261"/>
      <c r="N329" s="261"/>
      <c r="O329" s="261"/>
      <c r="P329" s="262">
        <v>0</v>
      </c>
      <c r="Q329" s="260"/>
      <c r="R329" s="260">
        <v>56010017009</v>
      </c>
      <c r="S329" s="703"/>
      <c r="T329" s="703"/>
    </row>
    <row r="330" spans="2:20">
      <c r="B330" s="7" t="s">
        <v>3231</v>
      </c>
      <c r="C330" s="242" t="s">
        <v>3232</v>
      </c>
      <c r="D330" s="254">
        <v>0</v>
      </c>
      <c r="E330" s="245">
        <v>1.9219999999999999</v>
      </c>
      <c r="F330" s="232">
        <v>1.9219999999999999</v>
      </c>
      <c r="G330" s="233">
        <v>17298</v>
      </c>
      <c r="H330" s="234" t="s">
        <v>32</v>
      </c>
      <c r="I330" s="234"/>
      <c r="J330" s="234"/>
      <c r="K330" s="234"/>
      <c r="L330" s="234"/>
      <c r="M330" s="234"/>
      <c r="N330" s="234"/>
      <c r="O330" s="234"/>
      <c r="P330" s="235">
        <v>516</v>
      </c>
      <c r="Q330" s="233">
        <v>286</v>
      </c>
      <c r="R330" s="233">
        <v>56010027061</v>
      </c>
      <c r="S330" s="464" t="s">
        <v>3561</v>
      </c>
      <c r="T330" s="464">
        <v>2028</v>
      </c>
    </row>
    <row r="331" spans="2:20">
      <c r="B331" s="7" t="s">
        <v>3233</v>
      </c>
      <c r="C331" s="242" t="s">
        <v>716</v>
      </c>
      <c r="D331" s="245">
        <v>0</v>
      </c>
      <c r="E331" s="254">
        <v>0.33100000000000002</v>
      </c>
      <c r="F331" s="232">
        <v>0.33100000000000002</v>
      </c>
      <c r="G331" s="233">
        <v>2317</v>
      </c>
      <c r="H331" s="234" t="s">
        <v>32</v>
      </c>
      <c r="I331" s="234"/>
      <c r="J331" s="234"/>
      <c r="K331" s="234"/>
      <c r="L331" s="234"/>
      <c r="M331" s="234"/>
      <c r="N331" s="234"/>
      <c r="O331" s="234"/>
      <c r="P331" s="235">
        <v>480</v>
      </c>
      <c r="Q331" s="233">
        <v>266</v>
      </c>
      <c r="R331" s="233">
        <v>56010027073</v>
      </c>
      <c r="S331" s="464" t="s">
        <v>3561</v>
      </c>
      <c r="T331" s="464">
        <v>2028</v>
      </c>
    </row>
    <row r="332" spans="2:20">
      <c r="B332" s="7" t="s">
        <v>3234</v>
      </c>
      <c r="C332" s="242" t="s">
        <v>3235</v>
      </c>
      <c r="D332" s="232">
        <v>0</v>
      </c>
      <c r="E332" s="245">
        <v>0.11</v>
      </c>
      <c r="F332" s="232">
        <v>0.11</v>
      </c>
      <c r="G332" s="233">
        <v>440</v>
      </c>
      <c r="H332" s="234" t="s">
        <v>2933</v>
      </c>
      <c r="I332" s="234"/>
      <c r="J332" s="234"/>
      <c r="K332" s="234"/>
      <c r="L332" s="234"/>
      <c r="M332" s="234"/>
      <c r="N332" s="234"/>
      <c r="O332" s="234"/>
      <c r="P332" s="235">
        <v>0</v>
      </c>
      <c r="Q332" s="233"/>
      <c r="R332" s="233">
        <v>56010027046</v>
      </c>
      <c r="S332" s="694" t="s">
        <v>3561</v>
      </c>
      <c r="T332" s="694">
        <v>2028</v>
      </c>
    </row>
    <row r="333" spans="2:20">
      <c r="B333" s="269"/>
      <c r="C333" s="259"/>
      <c r="D333" s="244">
        <v>0.17499999999999999</v>
      </c>
      <c r="E333" s="244">
        <v>0.20499999999999999</v>
      </c>
      <c r="F333" s="245">
        <v>0.03</v>
      </c>
      <c r="G333" s="246">
        <v>120</v>
      </c>
      <c r="H333" s="247" t="s">
        <v>32</v>
      </c>
      <c r="I333" s="247"/>
      <c r="J333" s="247"/>
      <c r="K333" s="247"/>
      <c r="L333" s="247"/>
      <c r="M333" s="247"/>
      <c r="N333" s="247"/>
      <c r="O333" s="247"/>
      <c r="P333" s="248">
        <v>0</v>
      </c>
      <c r="Q333" s="246"/>
      <c r="R333" s="246">
        <v>56010027202</v>
      </c>
      <c r="S333" s="703"/>
      <c r="T333" s="703"/>
    </row>
    <row r="334" spans="2:20">
      <c r="B334" s="269"/>
      <c r="C334" s="266" t="s">
        <v>3236</v>
      </c>
      <c r="D334" s="238">
        <v>0</v>
      </c>
      <c r="E334" s="238">
        <v>6.7000000000000004E-2</v>
      </c>
      <c r="F334" s="238">
        <v>6.7000000000000004E-2</v>
      </c>
      <c r="G334" s="239">
        <v>235</v>
      </c>
      <c r="H334" s="240" t="s">
        <v>2933</v>
      </c>
      <c r="I334" s="240"/>
      <c r="J334" s="240"/>
      <c r="K334" s="240"/>
      <c r="L334" s="240"/>
      <c r="M334" s="240"/>
      <c r="N334" s="240"/>
      <c r="O334" s="240"/>
      <c r="P334" s="241">
        <v>0</v>
      </c>
      <c r="Q334" s="239"/>
      <c r="R334" s="239">
        <v>56010027202</v>
      </c>
      <c r="S334" s="703"/>
      <c r="T334" s="703"/>
    </row>
    <row r="335" spans="2:20" ht="22.5">
      <c r="B335" s="40" t="s">
        <v>3237</v>
      </c>
      <c r="C335" s="336" t="s">
        <v>1050</v>
      </c>
      <c r="D335" s="302">
        <v>0</v>
      </c>
      <c r="E335" s="302">
        <v>0.09</v>
      </c>
      <c r="F335" s="283">
        <v>0.09</v>
      </c>
      <c r="G335" s="284">
        <v>675</v>
      </c>
      <c r="H335" s="337" t="s">
        <v>32</v>
      </c>
      <c r="I335" s="289" t="s">
        <v>3601</v>
      </c>
      <c r="J335" s="284">
        <v>0.36</v>
      </c>
      <c r="K335" s="289" t="s">
        <v>3238</v>
      </c>
      <c r="L335" s="284">
        <v>46.4</v>
      </c>
      <c r="M335" s="284">
        <v>371</v>
      </c>
      <c r="N335" s="284"/>
      <c r="O335" s="284" t="s">
        <v>3025</v>
      </c>
      <c r="P335" s="285">
        <v>270</v>
      </c>
      <c r="Q335" s="284">
        <v>88</v>
      </c>
      <c r="R335" s="284">
        <v>56010027162</v>
      </c>
      <c r="S335" s="694" t="s">
        <v>3561</v>
      </c>
      <c r="T335" s="694">
        <v>2028</v>
      </c>
    </row>
    <row r="336" spans="2:20">
      <c r="B336" s="338"/>
      <c r="C336" s="339"/>
      <c r="D336" s="244">
        <v>0.09</v>
      </c>
      <c r="E336" s="244">
        <v>4.84</v>
      </c>
      <c r="F336" s="244">
        <v>4.75</v>
      </c>
      <c r="G336" s="260">
        <v>34698</v>
      </c>
      <c r="H336" s="261" t="s">
        <v>32</v>
      </c>
      <c r="I336" s="287"/>
      <c r="J336" s="287"/>
      <c r="K336" s="287"/>
      <c r="L336" s="287"/>
      <c r="M336" s="287"/>
      <c r="N336" s="287"/>
      <c r="O336" s="287"/>
      <c r="P336" s="262">
        <v>6402</v>
      </c>
      <c r="Q336" s="260">
        <v>2320</v>
      </c>
      <c r="R336" s="260">
        <v>56010027154</v>
      </c>
      <c r="S336" s="703"/>
      <c r="T336" s="703"/>
    </row>
    <row r="337" spans="2:20">
      <c r="B337" s="338"/>
      <c r="C337" s="340" t="s">
        <v>3239</v>
      </c>
      <c r="D337" s="244">
        <v>0</v>
      </c>
      <c r="E337" s="244">
        <v>0.08</v>
      </c>
      <c r="F337" s="244">
        <v>0.08</v>
      </c>
      <c r="G337" s="260">
        <v>640</v>
      </c>
      <c r="H337" s="261" t="s">
        <v>32</v>
      </c>
      <c r="I337" s="261"/>
      <c r="J337" s="261"/>
      <c r="K337" s="261"/>
      <c r="L337" s="261"/>
      <c r="M337" s="261"/>
      <c r="N337" s="261"/>
      <c r="O337" s="261"/>
      <c r="P337" s="262">
        <v>0</v>
      </c>
      <c r="Q337" s="260"/>
      <c r="R337" s="260">
        <v>56010027154</v>
      </c>
      <c r="S337" s="703"/>
      <c r="T337" s="703"/>
    </row>
    <row r="338" spans="2:20">
      <c r="B338" s="341"/>
      <c r="C338" s="340" t="s">
        <v>3240</v>
      </c>
      <c r="D338" s="244">
        <v>0</v>
      </c>
      <c r="E338" s="244">
        <v>6.5000000000000002E-2</v>
      </c>
      <c r="F338" s="244">
        <v>6.5000000000000002E-2</v>
      </c>
      <c r="G338" s="260">
        <v>520</v>
      </c>
      <c r="H338" s="261" t="s">
        <v>32</v>
      </c>
      <c r="I338" s="261"/>
      <c r="J338" s="261"/>
      <c r="K338" s="261"/>
      <c r="L338" s="261"/>
      <c r="M338" s="261"/>
      <c r="N338" s="261"/>
      <c r="O338" s="261"/>
      <c r="P338" s="262">
        <v>0</v>
      </c>
      <c r="Q338" s="260"/>
      <c r="R338" s="260">
        <v>56010027154</v>
      </c>
      <c r="S338" s="703"/>
      <c r="T338" s="703"/>
    </row>
    <row r="339" spans="2:20">
      <c r="B339" s="7" t="s">
        <v>3241</v>
      </c>
      <c r="C339" s="253" t="s">
        <v>3242</v>
      </c>
      <c r="D339" s="254">
        <v>0</v>
      </c>
      <c r="E339" s="254">
        <v>0.32</v>
      </c>
      <c r="F339" s="254">
        <v>0.32</v>
      </c>
      <c r="G339" s="255">
        <v>960</v>
      </c>
      <c r="H339" s="256" t="s">
        <v>2933</v>
      </c>
      <c r="I339" s="256"/>
      <c r="J339" s="256"/>
      <c r="K339" s="256"/>
      <c r="L339" s="256"/>
      <c r="M339" s="256"/>
      <c r="N339" s="256"/>
      <c r="O339" s="256"/>
      <c r="P339" s="257">
        <v>0</v>
      </c>
      <c r="Q339" s="255"/>
      <c r="R339" s="255">
        <v>56010017115</v>
      </c>
      <c r="S339" s="464" t="s">
        <v>3561</v>
      </c>
      <c r="T339" s="464">
        <v>2028</v>
      </c>
    </row>
    <row r="340" spans="2:20">
      <c r="B340" s="7" t="s">
        <v>3243</v>
      </c>
      <c r="C340" s="242" t="s">
        <v>3244</v>
      </c>
      <c r="D340" s="298">
        <v>0</v>
      </c>
      <c r="E340" s="254">
        <v>0.247</v>
      </c>
      <c r="F340" s="254">
        <v>0.247</v>
      </c>
      <c r="G340" s="233">
        <v>988</v>
      </c>
      <c r="H340" s="234" t="s">
        <v>2933</v>
      </c>
      <c r="I340" s="234"/>
      <c r="J340" s="234"/>
      <c r="K340" s="234"/>
      <c r="L340" s="234"/>
      <c r="M340" s="234"/>
      <c r="N340" s="234"/>
      <c r="O340" s="234"/>
      <c r="P340" s="235">
        <v>0</v>
      </c>
      <c r="Q340" s="233"/>
      <c r="R340" s="233">
        <v>56010017123</v>
      </c>
      <c r="S340" s="464" t="s">
        <v>3561</v>
      </c>
      <c r="T340" s="464">
        <v>2028</v>
      </c>
    </row>
    <row r="341" spans="2:20">
      <c r="B341" s="7" t="s">
        <v>3245</v>
      </c>
      <c r="C341" s="242" t="s">
        <v>3246</v>
      </c>
      <c r="D341" s="232">
        <v>0</v>
      </c>
      <c r="E341" s="245">
        <v>8.9999999999999993E-3</v>
      </c>
      <c r="F341" s="232">
        <v>8.9999999999999993E-3</v>
      </c>
      <c r="G341" s="233">
        <v>36</v>
      </c>
      <c r="H341" s="234" t="s">
        <v>2996</v>
      </c>
      <c r="I341" s="234"/>
      <c r="J341" s="234"/>
      <c r="K341" s="234"/>
      <c r="L341" s="234"/>
      <c r="M341" s="234"/>
      <c r="N341" s="234"/>
      <c r="O341" s="234"/>
      <c r="P341" s="235">
        <v>0</v>
      </c>
      <c r="Q341" s="233"/>
      <c r="R341" s="233">
        <v>56010017057</v>
      </c>
      <c r="S341" s="694" t="s">
        <v>3561</v>
      </c>
      <c r="T341" s="694">
        <v>2028</v>
      </c>
    </row>
    <row r="342" spans="2:20">
      <c r="B342" s="258"/>
      <c r="C342" s="259"/>
      <c r="D342" s="244">
        <v>8.9999999999999993E-3</v>
      </c>
      <c r="E342" s="244">
        <v>4.1000000000000002E-2</v>
      </c>
      <c r="F342" s="244">
        <v>3.2000000000000001E-2</v>
      </c>
      <c r="G342" s="260">
        <v>96</v>
      </c>
      <c r="H342" s="261" t="s">
        <v>2933</v>
      </c>
      <c r="I342" s="261"/>
      <c r="J342" s="261"/>
      <c r="K342" s="261"/>
      <c r="L342" s="261"/>
      <c r="M342" s="261"/>
      <c r="N342" s="261"/>
      <c r="O342" s="261"/>
      <c r="P342" s="262">
        <v>0</v>
      </c>
      <c r="Q342" s="260"/>
      <c r="R342" s="260">
        <v>56010017057</v>
      </c>
      <c r="S342" s="703"/>
      <c r="T342" s="703"/>
    </row>
    <row r="343" spans="2:20">
      <c r="B343" s="7" t="s">
        <v>3247</v>
      </c>
      <c r="C343" s="242" t="s">
        <v>3248</v>
      </c>
      <c r="D343" s="232">
        <v>0</v>
      </c>
      <c r="E343" s="232">
        <v>0.90500000000000003</v>
      </c>
      <c r="F343" s="232">
        <v>0.90500000000000003</v>
      </c>
      <c r="G343" s="233">
        <v>6984</v>
      </c>
      <c r="H343" s="234" t="s">
        <v>32</v>
      </c>
      <c r="I343" s="234"/>
      <c r="J343" s="234"/>
      <c r="K343" s="234"/>
      <c r="L343" s="234"/>
      <c r="M343" s="234"/>
      <c r="N343" s="234"/>
      <c r="O343" s="234"/>
      <c r="P343" s="235">
        <v>0</v>
      </c>
      <c r="Q343" s="233"/>
      <c r="R343" s="233">
        <v>56010017034</v>
      </c>
      <c r="S343" s="464" t="s">
        <v>3561</v>
      </c>
      <c r="T343" s="464">
        <v>2028</v>
      </c>
    </row>
    <row r="344" spans="2:20">
      <c r="B344" s="7" t="s">
        <v>3249</v>
      </c>
      <c r="C344" s="242" t="s">
        <v>3250</v>
      </c>
      <c r="D344" s="232">
        <v>0</v>
      </c>
      <c r="E344" s="232">
        <v>4.4999999999999998E-2</v>
      </c>
      <c r="F344" s="232">
        <v>4.4999999999999998E-2</v>
      </c>
      <c r="G344" s="233">
        <v>293</v>
      </c>
      <c r="H344" s="234" t="s">
        <v>32</v>
      </c>
      <c r="I344" s="234"/>
      <c r="J344" s="234"/>
      <c r="K344" s="234"/>
      <c r="L344" s="234"/>
      <c r="M344" s="234"/>
      <c r="N344" s="234"/>
      <c r="O344" s="234"/>
      <c r="P344" s="235">
        <v>0</v>
      </c>
      <c r="Q344" s="233"/>
      <c r="R344" s="233">
        <v>56010027201</v>
      </c>
      <c r="S344" s="694" t="s">
        <v>3561</v>
      </c>
      <c r="T344" s="694">
        <v>2028</v>
      </c>
    </row>
    <row r="345" spans="2:20">
      <c r="B345" s="236"/>
      <c r="C345" s="249"/>
      <c r="D345" s="238">
        <v>4.4999999999999998E-2</v>
      </c>
      <c r="E345" s="238">
        <v>0.33999999999999997</v>
      </c>
      <c r="F345" s="238">
        <v>0.29499999999999998</v>
      </c>
      <c r="G345" s="239">
        <v>2213</v>
      </c>
      <c r="H345" s="240" t="s">
        <v>2933</v>
      </c>
      <c r="I345" s="240"/>
      <c r="J345" s="240"/>
      <c r="K345" s="240"/>
      <c r="L345" s="240"/>
      <c r="M345" s="240"/>
      <c r="N345" s="240"/>
      <c r="O345" s="240"/>
      <c r="P345" s="241">
        <v>0</v>
      </c>
      <c r="Q345" s="239"/>
      <c r="R345" s="239">
        <v>56010027201</v>
      </c>
      <c r="S345" s="703"/>
      <c r="T345" s="703"/>
    </row>
    <row r="346" spans="2:20">
      <c r="B346" s="7" t="s">
        <v>3251</v>
      </c>
      <c r="C346" s="253" t="s">
        <v>3252</v>
      </c>
      <c r="D346" s="254">
        <v>0</v>
      </c>
      <c r="E346" s="254">
        <v>6.3E-2</v>
      </c>
      <c r="F346" s="254">
        <v>6.3E-2</v>
      </c>
      <c r="G346" s="255">
        <v>252</v>
      </c>
      <c r="H346" s="256" t="s">
        <v>32</v>
      </c>
      <c r="I346" s="256"/>
      <c r="J346" s="256"/>
      <c r="K346" s="256"/>
      <c r="L346" s="256"/>
      <c r="M346" s="256"/>
      <c r="N346" s="256"/>
      <c r="O346" s="256"/>
      <c r="P346" s="257">
        <v>0</v>
      </c>
      <c r="Q346" s="255"/>
      <c r="R346" s="255">
        <v>56010027143</v>
      </c>
      <c r="S346" s="464" t="s">
        <v>3561</v>
      </c>
      <c r="T346" s="464">
        <v>2028</v>
      </c>
    </row>
    <row r="347" spans="2:20">
      <c r="B347" s="7" t="s">
        <v>3253</v>
      </c>
      <c r="C347" s="242" t="s">
        <v>3254</v>
      </c>
      <c r="D347" s="245">
        <v>0</v>
      </c>
      <c r="E347" s="245">
        <v>0.40899999999999997</v>
      </c>
      <c r="F347" s="232">
        <v>0.40899999999999997</v>
      </c>
      <c r="G347" s="233">
        <v>1636</v>
      </c>
      <c r="H347" s="234" t="s">
        <v>2933</v>
      </c>
      <c r="I347" s="234"/>
      <c r="J347" s="234"/>
      <c r="K347" s="234"/>
      <c r="L347" s="234"/>
      <c r="M347" s="234"/>
      <c r="N347" s="234"/>
      <c r="O347" s="234"/>
      <c r="P347" s="235">
        <v>0</v>
      </c>
      <c r="Q347" s="233"/>
      <c r="R347" s="233">
        <v>56010017004</v>
      </c>
      <c r="S347" s="694" t="s">
        <v>3561</v>
      </c>
      <c r="T347" s="694">
        <v>2028</v>
      </c>
    </row>
    <row r="348" spans="2:20">
      <c r="B348" s="236"/>
      <c r="C348" s="249"/>
      <c r="D348" s="238">
        <v>0.40899999999999997</v>
      </c>
      <c r="E348" s="238">
        <v>0.60399999999999998</v>
      </c>
      <c r="F348" s="238">
        <v>0.19500000000000001</v>
      </c>
      <c r="G348" s="239">
        <v>585</v>
      </c>
      <c r="H348" s="240" t="s">
        <v>2933</v>
      </c>
      <c r="I348" s="240"/>
      <c r="J348" s="240"/>
      <c r="K348" s="240"/>
      <c r="L348" s="240"/>
      <c r="M348" s="240"/>
      <c r="N348" s="240"/>
      <c r="O348" s="240"/>
      <c r="P348" s="241">
        <v>0</v>
      </c>
      <c r="Q348" s="239"/>
      <c r="R348" s="239">
        <v>56010017005</v>
      </c>
      <c r="S348" s="703"/>
      <c r="T348" s="703"/>
    </row>
    <row r="349" spans="2:20">
      <c r="B349" s="7" t="s">
        <v>3255</v>
      </c>
      <c r="C349" s="242" t="s">
        <v>132</v>
      </c>
      <c r="D349" s="245">
        <v>0</v>
      </c>
      <c r="E349" s="245">
        <v>0.16200000000000001</v>
      </c>
      <c r="F349" s="232">
        <v>0.16200000000000001</v>
      </c>
      <c r="G349" s="233">
        <v>972</v>
      </c>
      <c r="H349" s="234" t="s">
        <v>32</v>
      </c>
      <c r="I349" s="234"/>
      <c r="J349" s="234"/>
      <c r="K349" s="234"/>
      <c r="L349" s="234"/>
      <c r="M349" s="234"/>
      <c r="N349" s="234"/>
      <c r="O349" s="234"/>
      <c r="P349" s="235">
        <v>297</v>
      </c>
      <c r="Q349" s="233">
        <v>207</v>
      </c>
      <c r="R349" s="233">
        <v>56010017088</v>
      </c>
      <c r="S349" s="694" t="s">
        <v>3561</v>
      </c>
      <c r="T349" s="694">
        <v>2028</v>
      </c>
    </row>
    <row r="350" spans="2:20">
      <c r="B350" s="236"/>
      <c r="C350" s="249"/>
      <c r="D350" s="238">
        <v>0.16200000000000001</v>
      </c>
      <c r="E350" s="263">
        <v>0.35699999999999998</v>
      </c>
      <c r="F350" s="238">
        <v>0.19500000000000001</v>
      </c>
      <c r="G350" s="239">
        <v>1365</v>
      </c>
      <c r="H350" s="240" t="s">
        <v>32</v>
      </c>
      <c r="I350" s="240"/>
      <c r="J350" s="240"/>
      <c r="K350" s="240"/>
      <c r="L350" s="240"/>
      <c r="M350" s="240"/>
      <c r="N350" s="240"/>
      <c r="O350" s="240"/>
      <c r="P350" s="241">
        <v>0</v>
      </c>
      <c r="Q350" s="239"/>
      <c r="R350" s="239">
        <v>56010017089</v>
      </c>
      <c r="S350" s="703"/>
      <c r="T350" s="703"/>
    </row>
    <row r="351" spans="2:20">
      <c r="B351" s="342" t="s">
        <v>3256</v>
      </c>
      <c r="C351" s="242" t="s">
        <v>3257</v>
      </c>
      <c r="D351" s="245">
        <v>0</v>
      </c>
      <c r="E351" s="232">
        <v>0.51</v>
      </c>
      <c r="F351" s="232">
        <v>0.51</v>
      </c>
      <c r="G351" s="233">
        <v>4143</v>
      </c>
      <c r="H351" s="234" t="s">
        <v>32</v>
      </c>
      <c r="I351" s="234"/>
      <c r="J351" s="234"/>
      <c r="K351" s="234"/>
      <c r="L351" s="234"/>
      <c r="M351" s="234"/>
      <c r="N351" s="234"/>
      <c r="O351" s="234"/>
      <c r="P351" s="235">
        <v>1821</v>
      </c>
      <c r="Q351" s="233">
        <v>658</v>
      </c>
      <c r="R351" s="233">
        <v>56010017187</v>
      </c>
      <c r="S351" s="694" t="s">
        <v>3561</v>
      </c>
      <c r="T351" s="694">
        <v>2028</v>
      </c>
    </row>
    <row r="352" spans="2:20">
      <c r="B352" s="243"/>
      <c r="C352" s="231"/>
      <c r="D352" s="245">
        <v>0.51</v>
      </c>
      <c r="E352" s="245">
        <v>0.98499999999999999</v>
      </c>
      <c r="F352" s="245">
        <v>0.47499999999999998</v>
      </c>
      <c r="G352" s="246">
        <v>2960</v>
      </c>
      <c r="H352" s="247" t="s">
        <v>32</v>
      </c>
      <c r="I352" s="247"/>
      <c r="J352" s="247"/>
      <c r="K352" s="247"/>
      <c r="L352" s="247"/>
      <c r="M352" s="247"/>
      <c r="N352" s="247"/>
      <c r="O352" s="247"/>
      <c r="P352" s="248">
        <v>1099</v>
      </c>
      <c r="Q352" s="246">
        <v>475</v>
      </c>
      <c r="R352" s="246">
        <v>56010017145</v>
      </c>
      <c r="S352" s="703"/>
      <c r="T352" s="703"/>
    </row>
    <row r="353" spans="2:20">
      <c r="B353" s="7" t="s">
        <v>3258</v>
      </c>
      <c r="C353" s="253" t="s">
        <v>3259</v>
      </c>
      <c r="D353" s="318">
        <v>0</v>
      </c>
      <c r="E353" s="254">
        <v>0.13500000000000001</v>
      </c>
      <c r="F353" s="232">
        <v>0.13500000000000001</v>
      </c>
      <c r="G353" s="255">
        <v>405</v>
      </c>
      <c r="H353" s="256" t="s">
        <v>42</v>
      </c>
      <c r="I353" s="256"/>
      <c r="J353" s="256"/>
      <c r="K353" s="256"/>
      <c r="L353" s="256"/>
      <c r="M353" s="256"/>
      <c r="N353" s="256"/>
      <c r="O353" s="256"/>
      <c r="P353" s="257">
        <v>0</v>
      </c>
      <c r="Q353" s="255"/>
      <c r="R353" s="255">
        <v>56010017006</v>
      </c>
      <c r="S353" s="464" t="s">
        <v>3561</v>
      </c>
      <c r="T353" s="464">
        <v>2028</v>
      </c>
    </row>
    <row r="354" spans="2:20">
      <c r="B354" s="7" t="s">
        <v>3260</v>
      </c>
      <c r="C354" s="242" t="s">
        <v>3261</v>
      </c>
      <c r="D354" s="232">
        <v>0</v>
      </c>
      <c r="E354" s="232">
        <v>0.13300000000000001</v>
      </c>
      <c r="F354" s="232">
        <v>0.13300000000000001</v>
      </c>
      <c r="G354" s="233">
        <v>399</v>
      </c>
      <c r="H354" s="234" t="s">
        <v>2933</v>
      </c>
      <c r="I354" s="234"/>
      <c r="J354" s="234"/>
      <c r="K354" s="234"/>
      <c r="L354" s="234"/>
      <c r="M354" s="234"/>
      <c r="N354" s="234"/>
      <c r="O354" s="234"/>
      <c r="P354" s="235">
        <v>0</v>
      </c>
      <c r="Q354" s="233"/>
      <c r="R354" s="233">
        <v>56010017016</v>
      </c>
      <c r="S354" s="694" t="s">
        <v>3561</v>
      </c>
      <c r="T354" s="694">
        <v>2028</v>
      </c>
    </row>
    <row r="355" spans="2:20">
      <c r="B355" s="236"/>
      <c r="C355" s="249"/>
      <c r="D355" s="238">
        <v>0.13300000000000001</v>
      </c>
      <c r="E355" s="238">
        <v>0.28000000000000003</v>
      </c>
      <c r="F355" s="238">
        <v>0.14699999999999999</v>
      </c>
      <c r="G355" s="239">
        <v>588</v>
      </c>
      <c r="H355" s="240" t="s">
        <v>2933</v>
      </c>
      <c r="I355" s="240"/>
      <c r="J355" s="240"/>
      <c r="K355" s="240"/>
      <c r="L355" s="240"/>
      <c r="M355" s="240"/>
      <c r="N355" s="240"/>
      <c r="O355" s="240"/>
      <c r="P355" s="241">
        <v>0</v>
      </c>
      <c r="Q355" s="239"/>
      <c r="R355" s="239">
        <v>56010017023</v>
      </c>
      <c r="S355" s="703"/>
      <c r="T355" s="703"/>
    </row>
    <row r="356" spans="2:20">
      <c r="B356" s="7" t="s">
        <v>3262</v>
      </c>
      <c r="C356" s="242" t="s">
        <v>3263</v>
      </c>
      <c r="D356" s="232">
        <v>0</v>
      </c>
      <c r="E356" s="232">
        <v>0.129</v>
      </c>
      <c r="F356" s="232">
        <v>0.129</v>
      </c>
      <c r="G356" s="233">
        <v>516</v>
      </c>
      <c r="H356" s="234" t="s">
        <v>32</v>
      </c>
      <c r="I356" s="234"/>
      <c r="J356" s="234"/>
      <c r="K356" s="234"/>
      <c r="L356" s="234"/>
      <c r="M356" s="234"/>
      <c r="N356" s="234"/>
      <c r="O356" s="234"/>
      <c r="P356" s="235">
        <v>0</v>
      </c>
      <c r="Q356" s="233"/>
      <c r="R356" s="233">
        <v>56010017081</v>
      </c>
      <c r="S356" s="694" t="s">
        <v>3561</v>
      </c>
      <c r="T356" s="694">
        <v>2028</v>
      </c>
    </row>
    <row r="357" spans="2:20">
      <c r="B357" s="236"/>
      <c r="C357" s="249"/>
      <c r="D357" s="238">
        <v>0.129</v>
      </c>
      <c r="E357" s="238">
        <v>0.52</v>
      </c>
      <c r="F357" s="238">
        <v>0.39100000000000001</v>
      </c>
      <c r="G357" s="239">
        <v>1564</v>
      </c>
      <c r="H357" s="240" t="s">
        <v>2933</v>
      </c>
      <c r="I357" s="240"/>
      <c r="J357" s="240"/>
      <c r="K357" s="240"/>
      <c r="L357" s="240"/>
      <c r="M357" s="240"/>
      <c r="N357" s="240"/>
      <c r="O357" s="240"/>
      <c r="P357" s="241"/>
      <c r="Q357" s="239"/>
      <c r="R357" s="239">
        <v>56010017081</v>
      </c>
      <c r="S357" s="703"/>
      <c r="T357" s="703"/>
    </row>
    <row r="358" spans="2:20">
      <c r="B358" s="7" t="s">
        <v>3264</v>
      </c>
      <c r="C358" s="231" t="s">
        <v>3265</v>
      </c>
      <c r="D358" s="245">
        <v>0</v>
      </c>
      <c r="E358" s="245">
        <v>0.31</v>
      </c>
      <c r="F358" s="245">
        <v>0.31</v>
      </c>
      <c r="G358" s="246">
        <v>1550</v>
      </c>
      <c r="H358" s="247" t="s">
        <v>32</v>
      </c>
      <c r="I358" s="247"/>
      <c r="J358" s="247"/>
      <c r="K358" s="247"/>
      <c r="L358" s="247"/>
      <c r="M358" s="247"/>
      <c r="N358" s="247"/>
      <c r="O358" s="247"/>
      <c r="P358" s="248">
        <v>1844</v>
      </c>
      <c r="Q358" s="246">
        <v>594</v>
      </c>
      <c r="R358" s="246">
        <v>56010027205</v>
      </c>
      <c r="S358" s="694" t="s">
        <v>3561</v>
      </c>
      <c r="T358" s="694">
        <v>2028</v>
      </c>
    </row>
    <row r="359" spans="2:20">
      <c r="B359" s="269"/>
      <c r="C359" s="270"/>
      <c r="D359" s="263">
        <v>0.31</v>
      </c>
      <c r="E359" s="263">
        <v>0.87200000000000011</v>
      </c>
      <c r="F359" s="263">
        <v>0.56200000000000006</v>
      </c>
      <c r="G359" s="271">
        <v>2248</v>
      </c>
      <c r="H359" s="272" t="s">
        <v>32</v>
      </c>
      <c r="I359" s="272"/>
      <c r="J359" s="272"/>
      <c r="K359" s="272"/>
      <c r="L359" s="272"/>
      <c r="M359" s="272"/>
      <c r="N359" s="272"/>
      <c r="O359" s="272"/>
      <c r="P359" s="273">
        <v>1217</v>
      </c>
      <c r="Q359" s="271">
        <v>676</v>
      </c>
      <c r="R359" s="271">
        <v>56010027163</v>
      </c>
      <c r="S359" s="703"/>
      <c r="T359" s="703"/>
    </row>
    <row r="360" spans="2:20">
      <c r="B360" s="7" t="s">
        <v>3266</v>
      </c>
      <c r="C360" s="253" t="s">
        <v>3267</v>
      </c>
      <c r="D360" s="254">
        <v>0</v>
      </c>
      <c r="E360" s="254">
        <v>0.38</v>
      </c>
      <c r="F360" s="254">
        <v>0.38</v>
      </c>
      <c r="G360" s="255">
        <v>2470</v>
      </c>
      <c r="H360" s="256" t="s">
        <v>32</v>
      </c>
      <c r="I360" s="256"/>
      <c r="J360" s="256"/>
      <c r="K360" s="256"/>
      <c r="L360" s="256"/>
      <c r="M360" s="256"/>
      <c r="N360" s="256"/>
      <c r="O360" s="256"/>
      <c r="P360" s="257"/>
      <c r="Q360" s="255"/>
      <c r="R360" s="255">
        <v>56010010169</v>
      </c>
      <c r="S360" s="464" t="s">
        <v>3561</v>
      </c>
      <c r="T360" s="464">
        <v>2028</v>
      </c>
    </row>
    <row r="361" spans="2:20">
      <c r="B361" s="7" t="s">
        <v>3268</v>
      </c>
      <c r="C361" s="242" t="s">
        <v>3269</v>
      </c>
      <c r="D361" s="232">
        <v>0</v>
      </c>
      <c r="E361" s="232">
        <v>0.28799999999999998</v>
      </c>
      <c r="F361" s="232">
        <v>0.28799999999999998</v>
      </c>
      <c r="G361" s="233">
        <v>1210</v>
      </c>
      <c r="H361" s="234" t="s">
        <v>32</v>
      </c>
      <c r="I361" s="234"/>
      <c r="J361" s="234"/>
      <c r="K361" s="234"/>
      <c r="L361" s="234"/>
      <c r="M361" s="234"/>
      <c r="N361" s="234"/>
      <c r="O361" s="234"/>
      <c r="P361" s="235">
        <v>594</v>
      </c>
      <c r="Q361" s="233">
        <v>330</v>
      </c>
      <c r="R361" s="233">
        <v>56010027104</v>
      </c>
      <c r="S361" s="694" t="s">
        <v>3561</v>
      </c>
      <c r="T361" s="694">
        <v>2028</v>
      </c>
    </row>
    <row r="362" spans="2:20">
      <c r="B362" s="236"/>
      <c r="C362" s="249"/>
      <c r="D362" s="238">
        <v>0.28799999999999998</v>
      </c>
      <c r="E362" s="238">
        <v>0.45499999999999996</v>
      </c>
      <c r="F362" s="238">
        <v>0.16700000000000001</v>
      </c>
      <c r="G362" s="239">
        <v>635</v>
      </c>
      <c r="H362" s="240" t="s">
        <v>2933</v>
      </c>
      <c r="I362" s="240"/>
      <c r="J362" s="240"/>
      <c r="K362" s="240"/>
      <c r="L362" s="240"/>
      <c r="M362" s="240"/>
      <c r="N362" s="240"/>
      <c r="O362" s="240"/>
      <c r="P362" s="241">
        <v>0</v>
      </c>
      <c r="Q362" s="239"/>
      <c r="R362" s="239">
        <v>56010027105</v>
      </c>
      <c r="S362" s="703"/>
      <c r="T362" s="703"/>
    </row>
    <row r="363" spans="2:20">
      <c r="B363" s="7" t="s">
        <v>3270</v>
      </c>
      <c r="C363" s="253" t="s">
        <v>3271</v>
      </c>
      <c r="D363" s="254">
        <v>0</v>
      </c>
      <c r="E363" s="254">
        <v>0.11899999999999999</v>
      </c>
      <c r="F363" s="232">
        <v>0.11899999999999999</v>
      </c>
      <c r="G363" s="255">
        <v>474</v>
      </c>
      <c r="H363" s="256" t="s">
        <v>32</v>
      </c>
      <c r="I363" s="256"/>
      <c r="J363" s="256"/>
      <c r="K363" s="256"/>
      <c r="L363" s="256"/>
      <c r="M363" s="256"/>
      <c r="N363" s="256"/>
      <c r="O363" s="256"/>
      <c r="P363" s="257">
        <v>0</v>
      </c>
      <c r="Q363" s="255"/>
      <c r="R363" s="255">
        <v>56010017076</v>
      </c>
      <c r="S363" s="464" t="s">
        <v>3561</v>
      </c>
      <c r="T363" s="464">
        <v>2028</v>
      </c>
    </row>
    <row r="364" spans="2:20">
      <c r="B364" s="7" t="s">
        <v>3272</v>
      </c>
      <c r="C364" s="242" t="s">
        <v>3273</v>
      </c>
      <c r="D364" s="245">
        <v>0</v>
      </c>
      <c r="E364" s="245">
        <v>7.4999999999999997E-2</v>
      </c>
      <c r="F364" s="232">
        <v>7.4999999999999997E-2</v>
      </c>
      <c r="G364" s="233">
        <v>375</v>
      </c>
      <c r="H364" s="234" t="s">
        <v>32</v>
      </c>
      <c r="I364" s="234"/>
      <c r="J364" s="234"/>
      <c r="K364" s="234"/>
      <c r="L364" s="234"/>
      <c r="M364" s="234"/>
      <c r="N364" s="234"/>
      <c r="O364" s="234"/>
      <c r="P364" s="235">
        <v>0</v>
      </c>
      <c r="Q364" s="233"/>
      <c r="R364" s="233">
        <v>56010015504</v>
      </c>
      <c r="S364" s="694" t="s">
        <v>3561</v>
      </c>
      <c r="T364" s="694">
        <v>2028</v>
      </c>
    </row>
    <row r="365" spans="2:20">
      <c r="B365" s="258"/>
      <c r="C365" s="259"/>
      <c r="D365" s="244">
        <v>7.4999999999999997E-2</v>
      </c>
      <c r="E365" s="244">
        <v>0.28399999999999997</v>
      </c>
      <c r="F365" s="244">
        <v>0.20899999999999999</v>
      </c>
      <c r="G365" s="260">
        <v>1045</v>
      </c>
      <c r="H365" s="261" t="s">
        <v>32</v>
      </c>
      <c r="I365" s="261"/>
      <c r="J365" s="261"/>
      <c r="K365" s="261"/>
      <c r="L365" s="261"/>
      <c r="M365" s="261"/>
      <c r="N365" s="261"/>
      <c r="O365" s="261"/>
      <c r="P365" s="262">
        <v>0</v>
      </c>
      <c r="Q365" s="260"/>
      <c r="R365" s="260">
        <v>56010017136</v>
      </c>
      <c r="S365" s="703"/>
      <c r="T365" s="703"/>
    </row>
    <row r="366" spans="2:20">
      <c r="B366" s="258"/>
      <c r="C366" s="259"/>
      <c r="D366" s="244">
        <v>0.28399999999999997</v>
      </c>
      <c r="E366" s="244">
        <v>0.70399999999999996</v>
      </c>
      <c r="F366" s="244">
        <v>0.42</v>
      </c>
      <c r="G366" s="260">
        <v>2100</v>
      </c>
      <c r="H366" s="261" t="s">
        <v>32</v>
      </c>
      <c r="I366" s="261"/>
      <c r="J366" s="261"/>
      <c r="K366" s="261"/>
      <c r="L366" s="261"/>
      <c r="M366" s="261"/>
      <c r="N366" s="261"/>
      <c r="O366" s="261"/>
      <c r="P366" s="262">
        <v>85</v>
      </c>
      <c r="Q366" s="260">
        <v>47</v>
      </c>
      <c r="R366" s="260">
        <v>56010017127</v>
      </c>
      <c r="S366" s="703"/>
      <c r="T366" s="703"/>
    </row>
    <row r="367" spans="2:20">
      <c r="B367" s="7" t="s">
        <v>3274</v>
      </c>
      <c r="C367" s="242" t="s">
        <v>3275</v>
      </c>
      <c r="D367" s="232">
        <v>0</v>
      </c>
      <c r="E367" s="232">
        <v>0.224</v>
      </c>
      <c r="F367" s="232">
        <v>0.224</v>
      </c>
      <c r="G367" s="233">
        <v>896</v>
      </c>
      <c r="H367" s="234" t="s">
        <v>2933</v>
      </c>
      <c r="I367" s="234"/>
      <c r="J367" s="234"/>
      <c r="K367" s="234"/>
      <c r="L367" s="234"/>
      <c r="M367" s="234"/>
      <c r="N367" s="234"/>
      <c r="O367" s="234"/>
      <c r="P367" s="235">
        <v>0</v>
      </c>
      <c r="Q367" s="233"/>
      <c r="R367" s="233">
        <v>56010017043</v>
      </c>
      <c r="S367" s="694" t="s">
        <v>3561</v>
      </c>
      <c r="T367" s="694">
        <v>2028</v>
      </c>
    </row>
    <row r="368" spans="2:20">
      <c r="B368" s="258"/>
      <c r="C368" s="259"/>
      <c r="D368" s="244">
        <v>0.224</v>
      </c>
      <c r="E368" s="244">
        <v>0.377</v>
      </c>
      <c r="F368" s="244">
        <v>0.153</v>
      </c>
      <c r="G368" s="260">
        <v>459</v>
      </c>
      <c r="H368" s="261" t="s">
        <v>2933</v>
      </c>
      <c r="I368" s="261"/>
      <c r="J368" s="261"/>
      <c r="K368" s="261"/>
      <c r="L368" s="261"/>
      <c r="M368" s="261"/>
      <c r="N368" s="261"/>
      <c r="O368" s="261"/>
      <c r="P368" s="262">
        <v>0</v>
      </c>
      <c r="Q368" s="260"/>
      <c r="R368" s="260">
        <v>56010017151</v>
      </c>
      <c r="S368" s="703"/>
      <c r="T368" s="703"/>
    </row>
    <row r="369" spans="2:20">
      <c r="B369" s="236"/>
      <c r="C369" s="249"/>
      <c r="D369" s="263">
        <v>0.377</v>
      </c>
      <c r="E369" s="263">
        <v>0.52100000000000002</v>
      </c>
      <c r="F369" s="238">
        <v>0.14399999999999999</v>
      </c>
      <c r="G369" s="239">
        <v>648</v>
      </c>
      <c r="H369" s="240" t="s">
        <v>2933</v>
      </c>
      <c r="I369" s="240"/>
      <c r="J369" s="240"/>
      <c r="K369" s="240"/>
      <c r="L369" s="240"/>
      <c r="M369" s="240"/>
      <c r="N369" s="240"/>
      <c r="O369" s="240"/>
      <c r="P369" s="241">
        <v>0</v>
      </c>
      <c r="Q369" s="239"/>
      <c r="R369" s="239">
        <v>56010017119</v>
      </c>
      <c r="S369" s="703"/>
      <c r="T369" s="703"/>
    </row>
    <row r="370" spans="2:20">
      <c r="B370" s="7" t="s">
        <v>3276</v>
      </c>
      <c r="C370" s="242" t="s">
        <v>3277</v>
      </c>
      <c r="D370" s="232">
        <v>0</v>
      </c>
      <c r="E370" s="232">
        <v>7.0000000000000007E-2</v>
      </c>
      <c r="F370" s="232">
        <v>7.0000000000000007E-2</v>
      </c>
      <c r="G370" s="233">
        <v>280</v>
      </c>
      <c r="H370" s="234" t="s">
        <v>2996</v>
      </c>
      <c r="I370" s="234"/>
      <c r="J370" s="234"/>
      <c r="K370" s="234"/>
      <c r="L370" s="234"/>
      <c r="M370" s="234"/>
      <c r="N370" s="234"/>
      <c r="O370" s="234"/>
      <c r="P370" s="235">
        <v>104</v>
      </c>
      <c r="Q370" s="233">
        <v>61</v>
      </c>
      <c r="R370" s="233">
        <v>56010027148</v>
      </c>
      <c r="S370" s="694" t="s">
        <v>3561</v>
      </c>
      <c r="T370" s="694">
        <v>2028</v>
      </c>
    </row>
    <row r="371" spans="2:20">
      <c r="B371" s="236"/>
      <c r="C371" s="249"/>
      <c r="D371" s="263">
        <v>7.0000000000000007E-2</v>
      </c>
      <c r="E371" s="238">
        <v>0.14000000000000001</v>
      </c>
      <c r="F371" s="238">
        <v>7.0000000000000007E-2</v>
      </c>
      <c r="G371" s="239">
        <v>210</v>
      </c>
      <c r="H371" s="240" t="s">
        <v>42</v>
      </c>
      <c r="I371" s="240"/>
      <c r="J371" s="240"/>
      <c r="K371" s="240"/>
      <c r="L371" s="240"/>
      <c r="M371" s="240"/>
      <c r="N371" s="240"/>
      <c r="O371" s="240"/>
      <c r="P371" s="241">
        <v>0</v>
      </c>
      <c r="Q371" s="239"/>
      <c r="R371" s="239">
        <v>56010027148</v>
      </c>
      <c r="S371" s="703"/>
      <c r="T371" s="703"/>
    </row>
    <row r="372" spans="2:20">
      <c r="B372" s="7" t="s">
        <v>3278</v>
      </c>
      <c r="C372" s="242" t="s">
        <v>3279</v>
      </c>
      <c r="D372" s="232">
        <v>0</v>
      </c>
      <c r="E372" s="245">
        <v>0.187</v>
      </c>
      <c r="F372" s="232">
        <v>0.187</v>
      </c>
      <c r="G372" s="233">
        <v>655</v>
      </c>
      <c r="H372" s="234" t="s">
        <v>2933</v>
      </c>
      <c r="I372" s="234"/>
      <c r="J372" s="234"/>
      <c r="K372" s="234"/>
      <c r="L372" s="234"/>
      <c r="M372" s="234"/>
      <c r="N372" s="234"/>
      <c r="O372" s="234"/>
      <c r="P372" s="235">
        <v>0</v>
      </c>
      <c r="Q372" s="233"/>
      <c r="R372" s="233">
        <v>56010027026</v>
      </c>
      <c r="S372" s="694" t="s">
        <v>3561</v>
      </c>
      <c r="T372" s="694">
        <v>2028</v>
      </c>
    </row>
    <row r="373" spans="2:20">
      <c r="B373" s="258"/>
      <c r="C373" s="259"/>
      <c r="D373" s="244">
        <v>0.187</v>
      </c>
      <c r="E373" s="244">
        <v>0.30599999999999999</v>
      </c>
      <c r="F373" s="244">
        <v>0.11899999999999999</v>
      </c>
      <c r="G373" s="260">
        <v>417</v>
      </c>
      <c r="H373" s="261" t="s">
        <v>2933</v>
      </c>
      <c r="I373" s="261"/>
      <c r="J373" s="261"/>
      <c r="K373" s="261"/>
      <c r="L373" s="261"/>
      <c r="M373" s="261"/>
      <c r="N373" s="261"/>
      <c r="O373" s="261"/>
      <c r="P373" s="262">
        <v>0</v>
      </c>
      <c r="Q373" s="260"/>
      <c r="R373" s="260">
        <v>56010027025</v>
      </c>
      <c r="S373" s="703"/>
      <c r="T373" s="703"/>
    </row>
    <row r="374" spans="2:20">
      <c r="B374" s="236"/>
      <c r="C374" s="249"/>
      <c r="D374" s="238">
        <v>0.30599999999999999</v>
      </c>
      <c r="E374" s="238">
        <v>0.49299999999999999</v>
      </c>
      <c r="F374" s="238">
        <v>0.187</v>
      </c>
      <c r="G374" s="239">
        <v>655</v>
      </c>
      <c r="H374" s="240" t="s">
        <v>2933</v>
      </c>
      <c r="I374" s="240"/>
      <c r="J374" s="240"/>
      <c r="K374" s="240"/>
      <c r="L374" s="240"/>
      <c r="M374" s="240"/>
      <c r="N374" s="240"/>
      <c r="O374" s="240"/>
      <c r="P374" s="241">
        <v>0</v>
      </c>
      <c r="Q374" s="239"/>
      <c r="R374" s="239">
        <v>56010027024</v>
      </c>
      <c r="S374" s="703"/>
      <c r="T374" s="703"/>
    </row>
    <row r="375" spans="2:20">
      <c r="B375" s="7" t="s">
        <v>3280</v>
      </c>
      <c r="C375" s="242" t="s">
        <v>2221</v>
      </c>
      <c r="D375" s="245">
        <v>9.7000000000000003E-2</v>
      </c>
      <c r="E375" s="245">
        <v>0.192</v>
      </c>
      <c r="F375" s="244">
        <v>9.5000000000000001E-2</v>
      </c>
      <c r="G375" s="260">
        <v>285</v>
      </c>
      <c r="H375" s="261" t="s">
        <v>2933</v>
      </c>
      <c r="I375" s="261"/>
      <c r="J375" s="261"/>
      <c r="K375" s="261"/>
      <c r="L375" s="261"/>
      <c r="M375" s="261"/>
      <c r="N375" s="261"/>
      <c r="O375" s="261"/>
      <c r="P375" s="262">
        <v>0</v>
      </c>
      <c r="Q375" s="260"/>
      <c r="R375" s="260">
        <v>56010020388</v>
      </c>
      <c r="S375" s="694" t="s">
        <v>3561</v>
      </c>
      <c r="T375" s="694">
        <v>2028</v>
      </c>
    </row>
    <row r="376" spans="2:20">
      <c r="B376" s="258"/>
      <c r="C376" s="259"/>
      <c r="D376" s="244">
        <v>0.192</v>
      </c>
      <c r="E376" s="244">
        <v>0.377</v>
      </c>
      <c r="F376" s="244">
        <v>0.185</v>
      </c>
      <c r="G376" s="260">
        <v>740</v>
      </c>
      <c r="H376" s="261" t="s">
        <v>32</v>
      </c>
      <c r="I376" s="261"/>
      <c r="J376" s="261"/>
      <c r="K376" s="261"/>
      <c r="L376" s="261"/>
      <c r="M376" s="261"/>
      <c r="N376" s="261"/>
      <c r="O376" s="261"/>
      <c r="P376" s="262">
        <v>0</v>
      </c>
      <c r="Q376" s="260"/>
      <c r="R376" s="260">
        <v>56010027128</v>
      </c>
      <c r="S376" s="703"/>
      <c r="T376" s="703"/>
    </row>
    <row r="377" spans="2:20">
      <c r="B377" s="258"/>
      <c r="C377" s="259"/>
      <c r="D377" s="244">
        <v>0.377</v>
      </c>
      <c r="E377" s="244">
        <v>0.55200000000000005</v>
      </c>
      <c r="F377" s="244">
        <v>0.17499999999999999</v>
      </c>
      <c r="G377" s="260">
        <v>1138</v>
      </c>
      <c r="H377" s="261" t="s">
        <v>32</v>
      </c>
      <c r="I377" s="261"/>
      <c r="J377" s="261"/>
      <c r="K377" s="261"/>
      <c r="L377" s="261"/>
      <c r="M377" s="261"/>
      <c r="N377" s="261"/>
      <c r="O377" s="261"/>
      <c r="P377" s="262">
        <v>0</v>
      </c>
      <c r="Q377" s="260"/>
      <c r="R377" s="260">
        <v>56010020181</v>
      </c>
      <c r="S377" s="703"/>
      <c r="T377" s="703"/>
    </row>
    <row r="378" spans="2:20">
      <c r="B378" s="258"/>
      <c r="C378" s="259"/>
      <c r="D378" s="244">
        <v>0.55200000000000005</v>
      </c>
      <c r="E378" s="244">
        <v>0.63200000000000001</v>
      </c>
      <c r="F378" s="244">
        <v>0.08</v>
      </c>
      <c r="G378" s="260">
        <v>520</v>
      </c>
      <c r="H378" s="261" t="s">
        <v>32</v>
      </c>
      <c r="I378" s="261"/>
      <c r="J378" s="261"/>
      <c r="K378" s="261"/>
      <c r="L378" s="261"/>
      <c r="M378" s="261"/>
      <c r="N378" s="261"/>
      <c r="O378" s="261"/>
      <c r="P378" s="262">
        <v>0</v>
      </c>
      <c r="Q378" s="260"/>
      <c r="R378" s="260">
        <v>56010020195</v>
      </c>
      <c r="S378" s="703"/>
      <c r="T378" s="703"/>
    </row>
    <row r="379" spans="2:20">
      <c r="B379" s="258"/>
      <c r="C379" s="259"/>
      <c r="D379" s="244">
        <v>0.63200000000000001</v>
      </c>
      <c r="E379" s="244">
        <v>1.347</v>
      </c>
      <c r="F379" s="244">
        <v>0.71499999999999997</v>
      </c>
      <c r="G379" s="260">
        <v>3218</v>
      </c>
      <c r="H379" s="261" t="s">
        <v>2933</v>
      </c>
      <c r="I379" s="261"/>
      <c r="J379" s="261"/>
      <c r="K379" s="261"/>
      <c r="L379" s="261"/>
      <c r="M379" s="261"/>
      <c r="N379" s="261"/>
      <c r="O379" s="261"/>
      <c r="P379" s="262">
        <v>0</v>
      </c>
      <c r="Q379" s="260"/>
      <c r="R379" s="260">
        <v>56010027127</v>
      </c>
      <c r="S379" s="703"/>
      <c r="T379" s="703"/>
    </row>
    <row r="380" spans="2:20">
      <c r="B380" s="269"/>
      <c r="C380" s="270"/>
      <c r="D380" s="244">
        <v>1.347</v>
      </c>
      <c r="E380" s="244">
        <v>1.4219999999999999</v>
      </c>
      <c r="F380" s="244">
        <v>7.4999999999999997E-2</v>
      </c>
      <c r="G380" s="260">
        <v>338</v>
      </c>
      <c r="H380" s="272" t="s">
        <v>32</v>
      </c>
      <c r="I380" s="272"/>
      <c r="J380" s="272"/>
      <c r="K380" s="272"/>
      <c r="L380" s="272"/>
      <c r="M380" s="272"/>
      <c r="N380" s="272"/>
      <c r="O380" s="272"/>
      <c r="P380" s="262"/>
      <c r="Q380" s="260"/>
      <c r="R380" s="260">
        <v>56010027127</v>
      </c>
      <c r="S380" s="703"/>
      <c r="T380" s="703"/>
    </row>
    <row r="381" spans="2:20">
      <c r="B381" s="269"/>
      <c r="C381" s="270"/>
      <c r="D381" s="244">
        <v>1.4219999999999999</v>
      </c>
      <c r="E381" s="244">
        <v>1.462</v>
      </c>
      <c r="F381" s="244">
        <v>0.04</v>
      </c>
      <c r="G381" s="260">
        <v>180</v>
      </c>
      <c r="H381" s="272" t="s">
        <v>2996</v>
      </c>
      <c r="I381" s="272"/>
      <c r="J381" s="272"/>
      <c r="K381" s="272"/>
      <c r="L381" s="272"/>
      <c r="M381" s="272"/>
      <c r="N381" s="272"/>
      <c r="O381" s="272"/>
      <c r="P381" s="262">
        <v>0</v>
      </c>
      <c r="Q381" s="260"/>
      <c r="R381" s="260">
        <v>56010027127</v>
      </c>
      <c r="S381" s="703"/>
      <c r="T381" s="703"/>
    </row>
    <row r="382" spans="2:20">
      <c r="B382" s="269"/>
      <c r="C382" s="270"/>
      <c r="D382" s="244">
        <v>1.462</v>
      </c>
      <c r="E382" s="244">
        <v>2.5270000000000001</v>
      </c>
      <c r="F382" s="244">
        <v>1.0649999999999999</v>
      </c>
      <c r="G382" s="260">
        <v>4793</v>
      </c>
      <c r="H382" s="272" t="s">
        <v>32</v>
      </c>
      <c r="I382" s="272"/>
      <c r="J382" s="272"/>
      <c r="K382" s="272"/>
      <c r="L382" s="272"/>
      <c r="M382" s="272"/>
      <c r="N382" s="272"/>
      <c r="O382" s="272"/>
      <c r="P382" s="262">
        <v>0</v>
      </c>
      <c r="Q382" s="260"/>
      <c r="R382" s="260">
        <v>56010027127</v>
      </c>
      <c r="S382" s="703"/>
      <c r="T382" s="703"/>
    </row>
    <row r="383" spans="2:20">
      <c r="B383" s="269"/>
      <c r="C383" s="270"/>
      <c r="D383" s="244">
        <v>2.5270000000000001</v>
      </c>
      <c r="E383" s="244">
        <v>3.6669999999999998</v>
      </c>
      <c r="F383" s="244">
        <v>1.1399999999999999</v>
      </c>
      <c r="G383" s="260">
        <v>3990</v>
      </c>
      <c r="H383" s="272" t="s">
        <v>32</v>
      </c>
      <c r="I383" s="272"/>
      <c r="J383" s="272"/>
      <c r="K383" s="272"/>
      <c r="L383" s="272"/>
      <c r="M383" s="272"/>
      <c r="N383" s="272"/>
      <c r="O383" s="272"/>
      <c r="P383" s="262">
        <v>0</v>
      </c>
      <c r="Q383" s="260"/>
      <c r="R383" s="260">
        <v>56010027126</v>
      </c>
      <c r="S383" s="703"/>
      <c r="T383" s="703"/>
    </row>
    <row r="384" spans="2:20">
      <c r="B384" s="269"/>
      <c r="C384" s="249"/>
      <c r="D384" s="263">
        <v>3.6669999999999998</v>
      </c>
      <c r="E384" s="263">
        <v>4.5919999999999996</v>
      </c>
      <c r="F384" s="244">
        <v>0.92500000000000004</v>
      </c>
      <c r="G384" s="260">
        <v>3700</v>
      </c>
      <c r="H384" s="240" t="s">
        <v>2933</v>
      </c>
      <c r="I384" s="240"/>
      <c r="J384" s="240"/>
      <c r="K384" s="240"/>
      <c r="L384" s="240"/>
      <c r="M384" s="240"/>
      <c r="N384" s="240"/>
      <c r="O384" s="240"/>
      <c r="P384" s="262">
        <v>0</v>
      </c>
      <c r="Q384" s="260"/>
      <c r="R384" s="260">
        <v>56010027126</v>
      </c>
      <c r="S384" s="703"/>
      <c r="T384" s="703"/>
    </row>
    <row r="385" spans="2:20">
      <c r="B385" s="7" t="s">
        <v>3281</v>
      </c>
      <c r="C385" s="242" t="s">
        <v>3282</v>
      </c>
      <c r="D385" s="232">
        <v>0</v>
      </c>
      <c r="E385" s="232">
        <v>0.13</v>
      </c>
      <c r="F385" s="232">
        <v>0.13</v>
      </c>
      <c r="G385" s="233">
        <v>390</v>
      </c>
      <c r="H385" s="234" t="s">
        <v>2933</v>
      </c>
      <c r="I385" s="234"/>
      <c r="J385" s="234"/>
      <c r="K385" s="234"/>
      <c r="L385" s="234"/>
      <c r="M385" s="234"/>
      <c r="N385" s="234"/>
      <c r="O385" s="234"/>
      <c r="P385" s="235">
        <v>0</v>
      </c>
      <c r="Q385" s="233"/>
      <c r="R385" s="233">
        <v>56010012031</v>
      </c>
      <c r="S385" s="464" t="s">
        <v>3561</v>
      </c>
      <c r="T385" s="464">
        <v>2028</v>
      </c>
    </row>
    <row r="386" spans="2:20">
      <c r="B386" s="7" t="s">
        <v>3283</v>
      </c>
      <c r="C386" s="253" t="s">
        <v>3284</v>
      </c>
      <c r="D386" s="254">
        <v>0</v>
      </c>
      <c r="E386" s="318">
        <v>0.23499999999999999</v>
      </c>
      <c r="F386" s="254">
        <v>0.23499999999999999</v>
      </c>
      <c r="G386" s="255">
        <v>705</v>
      </c>
      <c r="H386" s="256" t="s">
        <v>2933</v>
      </c>
      <c r="I386" s="256"/>
      <c r="J386" s="256"/>
      <c r="K386" s="256"/>
      <c r="L386" s="256"/>
      <c r="M386" s="256"/>
      <c r="N386" s="256"/>
      <c r="O386" s="256"/>
      <c r="P386" s="257">
        <v>0</v>
      </c>
      <c r="Q386" s="255"/>
      <c r="R386" s="255">
        <v>56010027133</v>
      </c>
      <c r="S386" s="464" t="s">
        <v>3561</v>
      </c>
      <c r="T386" s="464">
        <v>2028</v>
      </c>
    </row>
    <row r="387" spans="2:20">
      <c r="B387" s="7" t="s">
        <v>3285</v>
      </c>
      <c r="C387" s="253" t="s">
        <v>3286</v>
      </c>
      <c r="D387" s="254">
        <v>0</v>
      </c>
      <c r="E387" s="318">
        <v>0.14399999999999999</v>
      </c>
      <c r="F387" s="254">
        <v>0.14399999999999999</v>
      </c>
      <c r="G387" s="255">
        <v>576</v>
      </c>
      <c r="H387" s="256" t="s">
        <v>2933</v>
      </c>
      <c r="I387" s="256"/>
      <c r="J387" s="256"/>
      <c r="K387" s="256"/>
      <c r="L387" s="256"/>
      <c r="M387" s="256"/>
      <c r="N387" s="256"/>
      <c r="O387" s="256"/>
      <c r="P387" s="257">
        <v>0</v>
      </c>
      <c r="Q387" s="255"/>
      <c r="R387" s="255">
        <v>56010027108</v>
      </c>
      <c r="S387" s="464" t="s">
        <v>3561</v>
      </c>
      <c r="T387" s="464">
        <v>2028</v>
      </c>
    </row>
    <row r="388" spans="2:20">
      <c r="B388" s="7" t="s">
        <v>3287</v>
      </c>
      <c r="C388" s="242" t="s">
        <v>3288</v>
      </c>
      <c r="D388" s="232">
        <v>0</v>
      </c>
      <c r="E388" s="232">
        <v>0.05</v>
      </c>
      <c r="F388" s="232">
        <v>0.05</v>
      </c>
      <c r="G388" s="233">
        <v>150</v>
      </c>
      <c r="H388" s="234" t="s">
        <v>2933</v>
      </c>
      <c r="I388" s="234"/>
      <c r="J388" s="234"/>
      <c r="K388" s="234"/>
      <c r="L388" s="234"/>
      <c r="M388" s="234"/>
      <c r="N388" s="234"/>
      <c r="O388" s="234"/>
      <c r="P388" s="235">
        <v>0</v>
      </c>
      <c r="Q388" s="233"/>
      <c r="R388" s="233">
        <v>56010010689</v>
      </c>
      <c r="S388" s="694" t="s">
        <v>3561</v>
      </c>
      <c r="T388" s="694">
        <v>2028</v>
      </c>
    </row>
    <row r="389" spans="2:20">
      <c r="B389" s="258"/>
      <c r="C389" s="259"/>
      <c r="D389" s="244">
        <v>0.05</v>
      </c>
      <c r="E389" s="244">
        <v>7.0000000000000007E-2</v>
      </c>
      <c r="F389" s="244">
        <v>0.02</v>
      </c>
      <c r="G389" s="260">
        <v>60</v>
      </c>
      <c r="H389" s="261" t="s">
        <v>2933</v>
      </c>
      <c r="I389" s="261"/>
      <c r="J389" s="261"/>
      <c r="K389" s="261"/>
      <c r="L389" s="261"/>
      <c r="M389" s="261"/>
      <c r="N389" s="261"/>
      <c r="O389" s="261"/>
      <c r="P389" s="262">
        <v>0</v>
      </c>
      <c r="Q389" s="260"/>
      <c r="R389" s="260">
        <v>56010017189</v>
      </c>
      <c r="S389" s="703"/>
      <c r="T389" s="703"/>
    </row>
    <row r="390" spans="2:20">
      <c r="B390" s="236"/>
      <c r="C390" s="249"/>
      <c r="D390" s="238">
        <v>7.0000000000000007E-2</v>
      </c>
      <c r="E390" s="238">
        <v>0.34700000000000003</v>
      </c>
      <c r="F390" s="238">
        <v>0.27700000000000002</v>
      </c>
      <c r="G390" s="239">
        <v>1108</v>
      </c>
      <c r="H390" s="240" t="s">
        <v>2933</v>
      </c>
      <c r="I390" s="240"/>
      <c r="J390" s="240"/>
      <c r="K390" s="240"/>
      <c r="L390" s="240"/>
      <c r="M390" s="240"/>
      <c r="N390" s="240"/>
      <c r="O390" s="240"/>
      <c r="P390" s="241">
        <v>0</v>
      </c>
      <c r="Q390" s="239"/>
      <c r="R390" s="239">
        <v>56010017022</v>
      </c>
      <c r="S390" s="703"/>
      <c r="T390" s="703"/>
    </row>
    <row r="391" spans="2:20">
      <c r="B391" s="7" t="s">
        <v>3289</v>
      </c>
      <c r="C391" s="253" t="s">
        <v>3290</v>
      </c>
      <c r="D391" s="254">
        <v>0</v>
      </c>
      <c r="E391" s="318">
        <v>0.21299999999999999</v>
      </c>
      <c r="F391" s="254">
        <v>0.21299999999999999</v>
      </c>
      <c r="G391" s="255">
        <v>639</v>
      </c>
      <c r="H391" s="256" t="s">
        <v>2933</v>
      </c>
      <c r="I391" s="256"/>
      <c r="J391" s="256"/>
      <c r="K391" s="256"/>
      <c r="L391" s="256"/>
      <c r="M391" s="256"/>
      <c r="N391" s="256"/>
      <c r="O391" s="256"/>
      <c r="P391" s="257">
        <v>0</v>
      </c>
      <c r="Q391" s="255"/>
      <c r="R391" s="255">
        <v>56010017078</v>
      </c>
      <c r="S391" s="464" t="s">
        <v>3561</v>
      </c>
      <c r="T391" s="464">
        <v>2028</v>
      </c>
    </row>
    <row r="392" spans="2:20">
      <c r="B392" s="7" t="s">
        <v>3291</v>
      </c>
      <c r="C392" s="242" t="s">
        <v>3292</v>
      </c>
      <c r="D392" s="232">
        <v>0</v>
      </c>
      <c r="E392" s="232">
        <v>0.33600000000000002</v>
      </c>
      <c r="F392" s="232">
        <v>0.33600000000000002</v>
      </c>
      <c r="G392" s="233">
        <v>1848</v>
      </c>
      <c r="H392" s="234" t="s">
        <v>32</v>
      </c>
      <c r="I392" s="234"/>
      <c r="J392" s="234"/>
      <c r="K392" s="234"/>
      <c r="L392" s="234"/>
      <c r="M392" s="234"/>
      <c r="N392" s="234"/>
      <c r="O392" s="234"/>
      <c r="P392" s="235">
        <v>0</v>
      </c>
      <c r="Q392" s="233"/>
      <c r="R392" s="233">
        <v>56010027039</v>
      </c>
      <c r="S392" s="694" t="s">
        <v>3561</v>
      </c>
      <c r="T392" s="694">
        <v>2028</v>
      </c>
    </row>
    <row r="393" spans="2:20">
      <c r="B393" s="236"/>
      <c r="C393" s="249"/>
      <c r="D393" s="238">
        <v>0.33600000000000002</v>
      </c>
      <c r="E393" s="238">
        <v>0.58200000000000007</v>
      </c>
      <c r="F393" s="238">
        <v>0.246</v>
      </c>
      <c r="G393" s="239">
        <v>1132</v>
      </c>
      <c r="H393" s="240" t="s">
        <v>32</v>
      </c>
      <c r="I393" s="240"/>
      <c r="J393" s="240"/>
      <c r="K393" s="240"/>
      <c r="L393" s="240"/>
      <c r="M393" s="240"/>
      <c r="N393" s="240"/>
      <c r="O393" s="240"/>
      <c r="P393" s="241">
        <v>0</v>
      </c>
      <c r="Q393" s="239"/>
      <c r="R393" s="239">
        <v>56010027211</v>
      </c>
      <c r="S393" s="703"/>
      <c r="T393" s="703"/>
    </row>
    <row r="394" spans="2:20">
      <c r="B394" s="7" t="s">
        <v>3293</v>
      </c>
      <c r="C394" s="242" t="s">
        <v>3294</v>
      </c>
      <c r="D394" s="245">
        <v>0</v>
      </c>
      <c r="E394" s="245">
        <v>0.18</v>
      </c>
      <c r="F394" s="232">
        <v>0.18</v>
      </c>
      <c r="G394" s="233">
        <v>810</v>
      </c>
      <c r="H394" s="234" t="s">
        <v>32</v>
      </c>
      <c r="I394" s="234"/>
      <c r="J394" s="234"/>
      <c r="K394" s="234"/>
      <c r="L394" s="234"/>
      <c r="M394" s="234"/>
      <c r="N394" s="234"/>
      <c r="O394" s="234"/>
      <c r="P394" s="235">
        <v>0</v>
      </c>
      <c r="Q394" s="233"/>
      <c r="R394" s="233">
        <v>56010027071</v>
      </c>
      <c r="S394" s="694" t="s">
        <v>3561</v>
      </c>
      <c r="T394" s="694">
        <v>2028</v>
      </c>
    </row>
    <row r="395" spans="2:20">
      <c r="B395" s="236"/>
      <c r="C395" s="237" t="s">
        <v>3295</v>
      </c>
      <c r="D395" s="238">
        <v>0</v>
      </c>
      <c r="E395" s="238">
        <v>6.7000000000000004E-2</v>
      </c>
      <c r="F395" s="238">
        <v>6.7000000000000004E-2</v>
      </c>
      <c r="G395" s="239">
        <v>268</v>
      </c>
      <c r="H395" s="240" t="s">
        <v>2933</v>
      </c>
      <c r="I395" s="240"/>
      <c r="J395" s="240"/>
      <c r="K395" s="240"/>
      <c r="L395" s="240"/>
      <c r="M395" s="240"/>
      <c r="N395" s="240"/>
      <c r="O395" s="240"/>
      <c r="P395" s="241">
        <v>0</v>
      </c>
      <c r="Q395" s="239"/>
      <c r="R395" s="239">
        <v>56010027071</v>
      </c>
      <c r="S395" s="703"/>
      <c r="T395" s="703"/>
    </row>
    <row r="396" spans="2:20">
      <c r="B396" s="7" t="s">
        <v>3296</v>
      </c>
      <c r="C396" s="253" t="s">
        <v>3297</v>
      </c>
      <c r="D396" s="318">
        <v>0</v>
      </c>
      <c r="E396" s="254">
        <v>0.16700000000000001</v>
      </c>
      <c r="F396" s="232">
        <v>0.16700000000000001</v>
      </c>
      <c r="G396" s="255">
        <v>501</v>
      </c>
      <c r="H396" s="256" t="s">
        <v>2933</v>
      </c>
      <c r="I396" s="256"/>
      <c r="J396" s="256"/>
      <c r="K396" s="256"/>
      <c r="L396" s="256"/>
      <c r="M396" s="256"/>
      <c r="N396" s="256"/>
      <c r="O396" s="256"/>
      <c r="P396" s="257">
        <v>0</v>
      </c>
      <c r="Q396" s="255"/>
      <c r="R396" s="255">
        <v>56010017015</v>
      </c>
      <c r="S396" s="464" t="s">
        <v>3561</v>
      </c>
      <c r="T396" s="464">
        <v>2028</v>
      </c>
    </row>
    <row r="397" spans="2:20">
      <c r="B397" s="7" t="s">
        <v>3298</v>
      </c>
      <c r="C397" s="253" t="s">
        <v>3299</v>
      </c>
      <c r="D397" s="254" t="str">
        <f>[2]Kopsavilkums!$C$38</f>
        <v>2025.gada 19.februāris</v>
      </c>
      <c r="E397" s="254">
        <v>0.35299999999999998</v>
      </c>
      <c r="F397" s="254">
        <v>0.35299999999999998</v>
      </c>
      <c r="G397" s="255">
        <v>2118</v>
      </c>
      <c r="H397" s="256" t="s">
        <v>32</v>
      </c>
      <c r="I397" s="256"/>
      <c r="J397" s="256"/>
      <c r="K397" s="256"/>
      <c r="L397" s="256"/>
      <c r="M397" s="256"/>
      <c r="N397" s="256"/>
      <c r="O397" s="256"/>
      <c r="P397" s="257">
        <v>93</v>
      </c>
      <c r="Q397" s="255">
        <v>58</v>
      </c>
      <c r="R397" s="255">
        <v>56010017036</v>
      </c>
      <c r="S397" s="464" t="s">
        <v>3561</v>
      </c>
      <c r="T397" s="464">
        <v>2028</v>
      </c>
    </row>
    <row r="398" spans="2:20">
      <c r="B398" s="7" t="s">
        <v>3300</v>
      </c>
      <c r="C398" s="242" t="s">
        <v>3301</v>
      </c>
      <c r="D398" s="232">
        <v>0</v>
      </c>
      <c r="E398" s="232">
        <v>1.1000000000000001</v>
      </c>
      <c r="F398" s="232">
        <v>1.1000000000000001</v>
      </c>
      <c r="G398" s="233">
        <v>8880</v>
      </c>
      <c r="H398" s="234" t="s">
        <v>32</v>
      </c>
      <c r="I398" s="234"/>
      <c r="J398" s="234"/>
      <c r="K398" s="234"/>
      <c r="L398" s="234"/>
      <c r="M398" s="234"/>
      <c r="N398" s="234"/>
      <c r="O398" s="234"/>
      <c r="P398" s="235">
        <v>2120</v>
      </c>
      <c r="Q398" s="233">
        <v>1100</v>
      </c>
      <c r="R398" s="233">
        <v>56010017152</v>
      </c>
      <c r="S398" s="694" t="s">
        <v>3561</v>
      </c>
      <c r="T398" s="694">
        <v>2027</v>
      </c>
    </row>
    <row r="399" spans="2:20">
      <c r="B399" s="258"/>
      <c r="C399" s="259"/>
      <c r="D399" s="244">
        <v>1.1000000000000001</v>
      </c>
      <c r="E399" s="244">
        <v>2.08</v>
      </c>
      <c r="F399" s="244">
        <v>0.98</v>
      </c>
      <c r="G399" s="260">
        <v>6860</v>
      </c>
      <c r="H399" s="261" t="s">
        <v>32</v>
      </c>
      <c r="I399" s="261"/>
      <c r="J399" s="261"/>
      <c r="K399" s="261"/>
      <c r="L399" s="261"/>
      <c r="M399" s="261"/>
      <c r="N399" s="261"/>
      <c r="O399" s="261"/>
      <c r="P399" s="262">
        <v>4443</v>
      </c>
      <c r="Q399" s="260">
        <v>1960</v>
      </c>
      <c r="R399" s="260">
        <v>56010017148</v>
      </c>
      <c r="S399" s="703"/>
      <c r="T399" s="703"/>
    </row>
    <row r="400" spans="2:20">
      <c r="B400" s="258"/>
      <c r="C400" s="259"/>
      <c r="D400" s="244">
        <v>2.08</v>
      </c>
      <c r="E400" s="244">
        <v>3.7800000000000002</v>
      </c>
      <c r="F400" s="244">
        <v>1.7</v>
      </c>
      <c r="G400" s="260">
        <v>13600</v>
      </c>
      <c r="H400" s="261" t="s">
        <v>32</v>
      </c>
      <c r="I400" s="261"/>
      <c r="J400" s="261"/>
      <c r="K400" s="261"/>
      <c r="L400" s="261"/>
      <c r="M400" s="261"/>
      <c r="N400" s="261"/>
      <c r="O400" s="261"/>
      <c r="P400" s="262">
        <v>8479</v>
      </c>
      <c r="Q400" s="260">
        <v>3400</v>
      </c>
      <c r="R400" s="260">
        <v>56010017162</v>
      </c>
      <c r="S400" s="703"/>
      <c r="T400" s="703"/>
    </row>
    <row r="401" spans="2:20" ht="22.5">
      <c r="B401" s="343"/>
      <c r="C401" s="344"/>
      <c r="D401" s="286">
        <v>3.7800000000000002</v>
      </c>
      <c r="E401" s="286">
        <v>5.7250000000000005</v>
      </c>
      <c r="F401" s="286">
        <v>1.9450000000000001</v>
      </c>
      <c r="G401" s="287">
        <v>15560</v>
      </c>
      <c r="H401" s="345" t="s">
        <v>32</v>
      </c>
      <c r="I401" s="346" t="s">
        <v>3600</v>
      </c>
      <c r="J401" s="346">
        <v>4.34</v>
      </c>
      <c r="K401" s="346" t="s">
        <v>3302</v>
      </c>
      <c r="L401" s="346">
        <v>3.8</v>
      </c>
      <c r="M401" s="346">
        <v>23</v>
      </c>
      <c r="N401" s="346"/>
      <c r="O401" s="346" t="s">
        <v>3025</v>
      </c>
      <c r="P401" s="288">
        <v>6613</v>
      </c>
      <c r="Q401" s="287">
        <v>3890</v>
      </c>
      <c r="R401" s="287">
        <v>56010017129</v>
      </c>
      <c r="S401" s="703"/>
      <c r="T401" s="703"/>
    </row>
    <row r="402" spans="2:20">
      <c r="B402" s="258"/>
      <c r="C402" s="266" t="s">
        <v>3303</v>
      </c>
      <c r="D402" s="244">
        <v>0</v>
      </c>
      <c r="E402" s="244">
        <v>0.09</v>
      </c>
      <c r="F402" s="244">
        <v>0.09</v>
      </c>
      <c r="G402" s="260">
        <v>1080</v>
      </c>
      <c r="H402" s="261" t="s">
        <v>32</v>
      </c>
      <c r="I402" s="261"/>
      <c r="J402" s="261"/>
      <c r="K402" s="261"/>
      <c r="L402" s="261"/>
      <c r="M402" s="261"/>
      <c r="N402" s="261"/>
      <c r="O402" s="261"/>
      <c r="P402" s="262">
        <v>0</v>
      </c>
      <c r="Q402" s="260"/>
      <c r="R402" s="260">
        <v>56010017163</v>
      </c>
      <c r="S402" s="703"/>
      <c r="T402" s="703"/>
    </row>
    <row r="403" spans="2:20">
      <c r="B403" s="258"/>
      <c r="C403" s="266" t="s">
        <v>3304</v>
      </c>
      <c r="D403" s="244">
        <v>0</v>
      </c>
      <c r="E403" s="244">
        <v>7.0000000000000007E-2</v>
      </c>
      <c r="F403" s="244">
        <v>7.0000000000000007E-2</v>
      </c>
      <c r="G403" s="260">
        <v>420</v>
      </c>
      <c r="H403" s="261" t="s">
        <v>32</v>
      </c>
      <c r="I403" s="261"/>
      <c r="J403" s="261"/>
      <c r="K403" s="261"/>
      <c r="L403" s="261"/>
      <c r="M403" s="261"/>
      <c r="N403" s="261"/>
      <c r="O403" s="261"/>
      <c r="P403" s="262">
        <v>0</v>
      </c>
      <c r="Q403" s="260"/>
      <c r="R403" s="260">
        <v>56010017118</v>
      </c>
      <c r="S403" s="703"/>
      <c r="T403" s="703"/>
    </row>
    <row r="404" spans="2:20">
      <c r="B404" s="236"/>
      <c r="C404" s="237" t="s">
        <v>3305</v>
      </c>
      <c r="D404" s="263">
        <v>0</v>
      </c>
      <c r="E404" s="263">
        <v>3.5999999999999997E-2</v>
      </c>
      <c r="F404" s="244">
        <v>3.5999999999999997E-2</v>
      </c>
      <c r="G404" s="260">
        <v>252</v>
      </c>
      <c r="H404" s="261" t="s">
        <v>32</v>
      </c>
      <c r="I404" s="261"/>
      <c r="J404" s="261"/>
      <c r="K404" s="261"/>
      <c r="L404" s="261"/>
      <c r="M404" s="261"/>
      <c r="N404" s="261"/>
      <c r="O404" s="261"/>
      <c r="P404" s="262">
        <v>0</v>
      </c>
      <c r="Q404" s="260"/>
      <c r="R404" s="260">
        <v>56010017163</v>
      </c>
      <c r="S404" s="703"/>
      <c r="T404" s="703"/>
    </row>
    <row r="405" spans="2:20">
      <c r="B405" s="7" t="s">
        <v>3306</v>
      </c>
      <c r="C405" s="253" t="s">
        <v>1138</v>
      </c>
      <c r="D405" s="254">
        <v>0</v>
      </c>
      <c r="E405" s="254">
        <v>0.622</v>
      </c>
      <c r="F405" s="254">
        <v>0.622</v>
      </c>
      <c r="G405" s="255">
        <v>2177</v>
      </c>
      <c r="H405" s="256" t="s">
        <v>2933</v>
      </c>
      <c r="I405" s="256"/>
      <c r="J405" s="256"/>
      <c r="K405" s="256"/>
      <c r="L405" s="256"/>
      <c r="M405" s="256"/>
      <c r="N405" s="256"/>
      <c r="O405" s="256"/>
      <c r="P405" s="257">
        <v>0</v>
      </c>
      <c r="Q405" s="255"/>
      <c r="R405" s="255">
        <v>56010027115</v>
      </c>
      <c r="S405" s="464" t="s">
        <v>3561</v>
      </c>
      <c r="T405" s="464">
        <v>2028</v>
      </c>
    </row>
    <row r="406" spans="2:20">
      <c r="B406" s="7" t="s">
        <v>3307</v>
      </c>
      <c r="C406" s="242" t="s">
        <v>3308</v>
      </c>
      <c r="D406" s="232">
        <v>0</v>
      </c>
      <c r="E406" s="232">
        <v>1.6E-2</v>
      </c>
      <c r="F406" s="232">
        <v>1.6E-2</v>
      </c>
      <c r="G406" s="264">
        <v>64</v>
      </c>
      <c r="H406" s="234" t="s">
        <v>32</v>
      </c>
      <c r="I406" s="234"/>
      <c r="J406" s="234"/>
      <c r="K406" s="234"/>
      <c r="L406" s="234"/>
      <c r="M406" s="234"/>
      <c r="N406" s="234"/>
      <c r="O406" s="234"/>
      <c r="P406" s="235">
        <v>0</v>
      </c>
      <c r="Q406" s="233"/>
      <c r="R406" s="233">
        <v>56010027198</v>
      </c>
      <c r="S406" s="694" t="s">
        <v>3561</v>
      </c>
      <c r="T406" s="694">
        <v>2028</v>
      </c>
    </row>
    <row r="407" spans="2:20">
      <c r="B407" s="236"/>
      <c r="C407" s="249"/>
      <c r="D407" s="238">
        <v>1.6E-2</v>
      </c>
      <c r="E407" s="238">
        <v>0.10100000000000001</v>
      </c>
      <c r="F407" s="238">
        <v>8.5000000000000006E-2</v>
      </c>
      <c r="G407" s="239">
        <v>255</v>
      </c>
      <c r="H407" s="240" t="s">
        <v>2933</v>
      </c>
      <c r="I407" s="240"/>
      <c r="J407" s="240"/>
      <c r="K407" s="240"/>
      <c r="L407" s="240"/>
      <c r="M407" s="240"/>
      <c r="N407" s="240"/>
      <c r="O407" s="240"/>
      <c r="P407" s="241">
        <v>0</v>
      </c>
      <c r="Q407" s="239"/>
      <c r="R407" s="239">
        <v>56010027198</v>
      </c>
      <c r="S407" s="703"/>
      <c r="T407" s="703"/>
    </row>
    <row r="408" spans="2:20">
      <c r="B408" s="7" t="s">
        <v>3309</v>
      </c>
      <c r="C408" s="242" t="s">
        <v>3310</v>
      </c>
      <c r="D408" s="232">
        <v>0</v>
      </c>
      <c r="E408" s="232">
        <v>0.12</v>
      </c>
      <c r="F408" s="232">
        <v>0.12</v>
      </c>
      <c r="G408" s="233">
        <v>480</v>
      </c>
      <c r="H408" s="234" t="s">
        <v>2933</v>
      </c>
      <c r="I408" s="234"/>
      <c r="J408" s="234"/>
      <c r="K408" s="234"/>
      <c r="L408" s="234"/>
      <c r="M408" s="234"/>
      <c r="N408" s="234"/>
      <c r="O408" s="234"/>
      <c r="P408" s="235">
        <v>0</v>
      </c>
      <c r="Q408" s="233"/>
      <c r="R408" s="233">
        <v>56010011958</v>
      </c>
      <c r="S408" s="694" t="s">
        <v>3561</v>
      </c>
      <c r="T408" s="694">
        <v>2028</v>
      </c>
    </row>
    <row r="409" spans="2:20">
      <c r="B409" s="258"/>
      <c r="C409" s="259"/>
      <c r="D409" s="244">
        <v>0.12</v>
      </c>
      <c r="E409" s="244">
        <v>0.20499999999999999</v>
      </c>
      <c r="F409" s="244">
        <v>8.5000000000000006E-2</v>
      </c>
      <c r="G409" s="260">
        <v>340</v>
      </c>
      <c r="H409" s="261" t="s">
        <v>2933</v>
      </c>
      <c r="I409" s="261"/>
      <c r="J409" s="261"/>
      <c r="K409" s="261"/>
      <c r="L409" s="261"/>
      <c r="M409" s="261"/>
      <c r="N409" s="261"/>
      <c r="O409" s="261"/>
      <c r="P409" s="262">
        <v>0</v>
      </c>
      <c r="Q409" s="260"/>
      <c r="R409" s="260">
        <v>56010010459</v>
      </c>
      <c r="S409" s="703"/>
      <c r="T409" s="703"/>
    </row>
    <row r="410" spans="2:20">
      <c r="B410" s="258"/>
      <c r="C410" s="259"/>
      <c r="D410" s="244">
        <v>0.20499999999999999</v>
      </c>
      <c r="E410" s="244">
        <v>0.39</v>
      </c>
      <c r="F410" s="244">
        <v>0.185</v>
      </c>
      <c r="G410" s="260">
        <v>740</v>
      </c>
      <c r="H410" s="261" t="s">
        <v>32</v>
      </c>
      <c r="I410" s="261"/>
      <c r="J410" s="261"/>
      <c r="K410" s="261"/>
      <c r="L410" s="261"/>
      <c r="M410" s="261"/>
      <c r="N410" s="261"/>
      <c r="O410" s="261"/>
      <c r="P410" s="262">
        <v>0</v>
      </c>
      <c r="Q410" s="260"/>
      <c r="R410" s="260">
        <v>56010017111</v>
      </c>
      <c r="S410" s="703"/>
      <c r="T410" s="703"/>
    </row>
    <row r="411" spans="2:20">
      <c r="B411" s="258"/>
      <c r="C411" s="259"/>
      <c r="D411" s="244">
        <v>0.39</v>
      </c>
      <c r="E411" s="244">
        <v>0.48499999999999999</v>
      </c>
      <c r="F411" s="244">
        <v>9.5000000000000001E-2</v>
      </c>
      <c r="G411" s="260">
        <v>428</v>
      </c>
      <c r="H411" s="261" t="s">
        <v>32</v>
      </c>
      <c r="I411" s="261"/>
      <c r="J411" s="261"/>
      <c r="K411" s="261"/>
      <c r="L411" s="261"/>
      <c r="M411" s="261"/>
      <c r="N411" s="261"/>
      <c r="O411" s="261"/>
      <c r="P411" s="262">
        <v>0</v>
      </c>
      <c r="Q411" s="260"/>
      <c r="R411" s="260">
        <v>56010017110</v>
      </c>
      <c r="S411" s="703"/>
      <c r="T411" s="703"/>
    </row>
    <row r="412" spans="2:20">
      <c r="B412" s="236"/>
      <c r="C412" s="237"/>
      <c r="D412" s="238">
        <f>E411</f>
        <v>0.48499999999999999</v>
      </c>
      <c r="E412" s="238">
        <f>D412+F412</f>
        <v>0.57299999999999995</v>
      </c>
      <c r="F412" s="238">
        <v>8.7999999999999995E-2</v>
      </c>
      <c r="G412" s="239">
        <v>396</v>
      </c>
      <c r="H412" s="240" t="s">
        <v>32</v>
      </c>
      <c r="I412" s="240"/>
      <c r="J412" s="240"/>
      <c r="K412" s="240"/>
      <c r="L412" s="240"/>
      <c r="M412" s="240"/>
      <c r="N412" s="240"/>
      <c r="O412" s="240"/>
      <c r="P412" s="241"/>
      <c r="Q412" s="239"/>
      <c r="R412" s="239">
        <v>56010012025</v>
      </c>
      <c r="S412" s="703"/>
      <c r="T412" s="703"/>
    </row>
    <row r="413" spans="2:20">
      <c r="B413" s="7" t="s">
        <v>3311</v>
      </c>
      <c r="C413" s="242" t="s">
        <v>3312</v>
      </c>
      <c r="D413" s="245">
        <v>0</v>
      </c>
      <c r="E413" s="245">
        <v>0.23499999999999999</v>
      </c>
      <c r="F413" s="283">
        <v>0.23499999999999999</v>
      </c>
      <c r="G413" s="284">
        <v>1175</v>
      </c>
      <c r="H413" s="247" t="s">
        <v>32</v>
      </c>
      <c r="I413" s="247"/>
      <c r="J413" s="247"/>
      <c r="K413" s="247"/>
      <c r="L413" s="247"/>
      <c r="M413" s="247"/>
      <c r="N413" s="247"/>
      <c r="O413" s="247"/>
      <c r="P413" s="248">
        <v>0</v>
      </c>
      <c r="Q413" s="284"/>
      <c r="R413" s="284">
        <v>56010027099</v>
      </c>
      <c r="S413" s="694" t="s">
        <v>3561</v>
      </c>
      <c r="T413" s="694">
        <v>2028</v>
      </c>
    </row>
    <row r="414" spans="2:20">
      <c r="B414" s="236"/>
      <c r="C414" s="249"/>
      <c r="D414" s="238">
        <v>0.23499999999999999</v>
      </c>
      <c r="E414" s="238">
        <v>0.68500000000000005</v>
      </c>
      <c r="F414" s="291">
        <v>0.45</v>
      </c>
      <c r="G414" s="292">
        <v>3150</v>
      </c>
      <c r="H414" s="240" t="s">
        <v>32</v>
      </c>
      <c r="I414" s="240"/>
      <c r="J414" s="240"/>
      <c r="K414" s="240"/>
      <c r="L414" s="240"/>
      <c r="M414" s="240"/>
      <c r="N414" s="240"/>
      <c r="O414" s="240"/>
      <c r="P414" s="241">
        <v>1974</v>
      </c>
      <c r="Q414" s="292">
        <v>846</v>
      </c>
      <c r="R414" s="292">
        <v>56010027101</v>
      </c>
      <c r="S414" s="703"/>
      <c r="T414" s="703"/>
    </row>
    <row r="415" spans="2:20">
      <c r="B415" s="7" t="s">
        <v>3313</v>
      </c>
      <c r="C415" s="253" t="s">
        <v>3314</v>
      </c>
      <c r="D415" s="254">
        <v>0</v>
      </c>
      <c r="E415" s="318">
        <v>0.22600000000000001</v>
      </c>
      <c r="F415" s="254">
        <v>0.22600000000000001</v>
      </c>
      <c r="G415" s="255">
        <v>1469</v>
      </c>
      <c r="H415" s="256" t="s">
        <v>32</v>
      </c>
      <c r="I415" s="256"/>
      <c r="J415" s="256"/>
      <c r="K415" s="256"/>
      <c r="L415" s="256"/>
      <c r="M415" s="256"/>
      <c r="N415" s="256"/>
      <c r="O415" s="256"/>
      <c r="P415" s="257">
        <v>360</v>
      </c>
      <c r="Q415" s="255">
        <v>203</v>
      </c>
      <c r="R415" s="255">
        <v>56010027075</v>
      </c>
      <c r="S415" s="464" t="s">
        <v>3561</v>
      </c>
      <c r="T415" s="464">
        <v>2028</v>
      </c>
    </row>
    <row r="416" spans="2:20">
      <c r="B416" s="7" t="s">
        <v>3315</v>
      </c>
      <c r="C416" s="253" t="s">
        <v>2796</v>
      </c>
      <c r="D416" s="298">
        <v>0</v>
      </c>
      <c r="E416" s="254">
        <v>0.16400000000000001</v>
      </c>
      <c r="F416" s="254">
        <v>0.16400000000000001</v>
      </c>
      <c r="G416" s="255">
        <v>574</v>
      </c>
      <c r="H416" s="256" t="s">
        <v>2933</v>
      </c>
      <c r="I416" s="256"/>
      <c r="J416" s="256"/>
      <c r="K416" s="256"/>
      <c r="L416" s="256"/>
      <c r="M416" s="256"/>
      <c r="N416" s="256"/>
      <c r="O416" s="256"/>
      <c r="P416" s="257">
        <v>0</v>
      </c>
      <c r="Q416" s="255"/>
      <c r="R416" s="255">
        <v>56010027114</v>
      </c>
      <c r="S416" s="464" t="s">
        <v>3561</v>
      </c>
      <c r="T416" s="464">
        <v>2028</v>
      </c>
    </row>
    <row r="417" spans="2:20">
      <c r="B417" s="7" t="s">
        <v>3316</v>
      </c>
      <c r="C417" s="347" t="s">
        <v>3317</v>
      </c>
      <c r="D417" s="318">
        <v>0</v>
      </c>
      <c r="E417" s="298">
        <v>0.26800000000000002</v>
      </c>
      <c r="F417" s="245">
        <v>0.26800000000000002</v>
      </c>
      <c r="G417" s="246">
        <v>938</v>
      </c>
      <c r="H417" s="247" t="s">
        <v>2933</v>
      </c>
      <c r="I417" s="247"/>
      <c r="J417" s="247"/>
      <c r="K417" s="247"/>
      <c r="L417" s="247"/>
      <c r="M417" s="247"/>
      <c r="N417" s="247"/>
      <c r="O417" s="247"/>
      <c r="P417" s="248">
        <v>0</v>
      </c>
      <c r="Q417" s="246"/>
      <c r="R417" s="246">
        <v>56010027114</v>
      </c>
      <c r="S417" s="464" t="s">
        <v>3561</v>
      </c>
      <c r="T417" s="464">
        <v>2028</v>
      </c>
    </row>
    <row r="418" spans="2:20">
      <c r="B418" s="7" t="s">
        <v>3318</v>
      </c>
      <c r="C418" s="253" t="s">
        <v>3319</v>
      </c>
      <c r="D418" s="254">
        <v>0</v>
      </c>
      <c r="E418" s="318">
        <v>0.32300000000000001</v>
      </c>
      <c r="F418" s="254">
        <v>0.32300000000000001</v>
      </c>
      <c r="G418" s="255">
        <v>1292</v>
      </c>
      <c r="H418" s="256" t="s">
        <v>2933</v>
      </c>
      <c r="I418" s="256"/>
      <c r="J418" s="256"/>
      <c r="K418" s="256"/>
      <c r="L418" s="256"/>
      <c r="M418" s="256"/>
      <c r="N418" s="256"/>
      <c r="O418" s="256"/>
      <c r="P418" s="257">
        <v>0</v>
      </c>
      <c r="Q418" s="255"/>
      <c r="R418" s="255">
        <v>56010017124</v>
      </c>
      <c r="S418" s="464" t="s">
        <v>3561</v>
      </c>
      <c r="T418" s="464">
        <v>2028</v>
      </c>
    </row>
    <row r="419" spans="2:20">
      <c r="B419" s="7" t="s">
        <v>3320</v>
      </c>
      <c r="C419" s="253" t="s">
        <v>3321</v>
      </c>
      <c r="D419" s="254">
        <v>0</v>
      </c>
      <c r="E419" s="318">
        <v>0.03</v>
      </c>
      <c r="F419" s="254">
        <v>0.03</v>
      </c>
      <c r="G419" s="255">
        <v>90</v>
      </c>
      <c r="H419" s="256" t="s">
        <v>2996</v>
      </c>
      <c r="I419" s="256"/>
      <c r="J419" s="256"/>
      <c r="K419" s="256"/>
      <c r="L419" s="256"/>
      <c r="M419" s="256"/>
      <c r="N419" s="256"/>
      <c r="O419" s="256"/>
      <c r="P419" s="257">
        <v>27</v>
      </c>
      <c r="Q419" s="255">
        <v>21</v>
      </c>
      <c r="R419" s="255">
        <v>56010027146</v>
      </c>
      <c r="S419" s="464" t="s">
        <v>3561</v>
      </c>
      <c r="T419" s="464">
        <v>2028</v>
      </c>
    </row>
    <row r="420" spans="2:20">
      <c r="B420" s="7" t="s">
        <v>3322</v>
      </c>
      <c r="C420" s="242" t="s">
        <v>3323</v>
      </c>
      <c r="D420" s="232">
        <v>0</v>
      </c>
      <c r="E420" s="232">
        <v>0.41399999999999998</v>
      </c>
      <c r="F420" s="232">
        <v>0.41399999999999998</v>
      </c>
      <c r="G420" s="233">
        <v>1242</v>
      </c>
      <c r="H420" s="234" t="s">
        <v>2933</v>
      </c>
      <c r="I420" s="234"/>
      <c r="J420" s="234"/>
      <c r="K420" s="234"/>
      <c r="L420" s="234"/>
      <c r="M420" s="234"/>
      <c r="N420" s="234"/>
      <c r="O420" s="234"/>
      <c r="P420" s="235">
        <v>0</v>
      </c>
      <c r="Q420" s="233"/>
      <c r="R420" s="233">
        <v>56010027072</v>
      </c>
      <c r="S420" s="694" t="s">
        <v>3561</v>
      </c>
      <c r="T420" s="694">
        <v>2028</v>
      </c>
    </row>
    <row r="421" spans="2:20">
      <c r="B421" s="258"/>
      <c r="C421" s="259"/>
      <c r="D421" s="244">
        <v>0.41399999999999998</v>
      </c>
      <c r="E421" s="244">
        <v>0.48199999999999998</v>
      </c>
      <c r="F421" s="244">
        <v>6.8000000000000005E-2</v>
      </c>
      <c r="G421" s="260">
        <v>306</v>
      </c>
      <c r="H421" s="261" t="s">
        <v>32</v>
      </c>
      <c r="I421" s="261"/>
      <c r="J421" s="261"/>
      <c r="K421" s="261"/>
      <c r="L421" s="261"/>
      <c r="M421" s="261"/>
      <c r="N421" s="261"/>
      <c r="O421" s="261"/>
      <c r="P421" s="262">
        <v>0</v>
      </c>
      <c r="Q421" s="260"/>
      <c r="R421" s="260">
        <v>56010027072</v>
      </c>
      <c r="S421" s="703"/>
      <c r="T421" s="703"/>
    </row>
    <row r="422" spans="2:20">
      <c r="B422" s="236"/>
      <c r="C422" s="249"/>
      <c r="D422" s="263">
        <v>0.54299999999999993</v>
      </c>
      <c r="E422" s="263">
        <v>0.58499999999999996</v>
      </c>
      <c r="F422" s="238">
        <v>4.2000000000000003E-2</v>
      </c>
      <c r="G422" s="239">
        <v>147</v>
      </c>
      <c r="H422" s="240" t="s">
        <v>2933</v>
      </c>
      <c r="I422" s="240"/>
      <c r="J422" s="240"/>
      <c r="K422" s="240"/>
      <c r="L422" s="240"/>
      <c r="M422" s="240"/>
      <c r="N422" s="240"/>
      <c r="O422" s="240"/>
      <c r="P422" s="241">
        <v>0</v>
      </c>
      <c r="Q422" s="239"/>
      <c r="R422" s="239">
        <v>56010027072</v>
      </c>
      <c r="S422" s="703"/>
      <c r="T422" s="703"/>
    </row>
    <row r="423" spans="2:20">
      <c r="B423" s="7" t="s">
        <v>3324</v>
      </c>
      <c r="C423" s="253" t="s">
        <v>3325</v>
      </c>
      <c r="D423" s="318">
        <v>0</v>
      </c>
      <c r="E423" s="318">
        <v>0.184</v>
      </c>
      <c r="F423" s="254">
        <v>0.184</v>
      </c>
      <c r="G423" s="255">
        <v>828</v>
      </c>
      <c r="H423" s="256" t="s">
        <v>2933</v>
      </c>
      <c r="I423" s="256"/>
      <c r="J423" s="256"/>
      <c r="K423" s="256"/>
      <c r="L423" s="256"/>
      <c r="M423" s="256"/>
      <c r="N423" s="256"/>
      <c r="O423" s="256"/>
      <c r="P423" s="257">
        <v>0</v>
      </c>
      <c r="Q423" s="255"/>
      <c r="R423" s="255">
        <v>56010027121</v>
      </c>
      <c r="S423" s="464" t="s">
        <v>3561</v>
      </c>
      <c r="T423" s="464">
        <v>2028</v>
      </c>
    </row>
    <row r="424" spans="2:20">
      <c r="B424" s="7" t="s">
        <v>3326</v>
      </c>
      <c r="C424" s="242" t="s">
        <v>3327</v>
      </c>
      <c r="D424" s="232">
        <v>0</v>
      </c>
      <c r="E424" s="232">
        <v>0.214</v>
      </c>
      <c r="F424" s="232">
        <v>0.214</v>
      </c>
      <c r="G424" s="233">
        <v>963</v>
      </c>
      <c r="H424" s="234" t="s">
        <v>32</v>
      </c>
      <c r="I424" s="234"/>
      <c r="J424" s="234"/>
      <c r="K424" s="234"/>
      <c r="L424" s="234"/>
      <c r="M424" s="234"/>
      <c r="N424" s="234"/>
      <c r="O424" s="234"/>
      <c r="P424" s="235">
        <v>0</v>
      </c>
      <c r="Q424" s="233"/>
      <c r="R424" s="233">
        <v>56010017074</v>
      </c>
      <c r="S424" s="694" t="s">
        <v>3561</v>
      </c>
      <c r="T424" s="694">
        <v>2028</v>
      </c>
    </row>
    <row r="425" spans="2:20">
      <c r="B425" s="236"/>
      <c r="C425" s="249"/>
      <c r="D425" s="238">
        <v>0.214</v>
      </c>
      <c r="E425" s="238">
        <v>0.40800000000000003</v>
      </c>
      <c r="F425" s="238">
        <v>0.19400000000000001</v>
      </c>
      <c r="G425" s="239">
        <v>1008</v>
      </c>
      <c r="H425" s="240" t="s">
        <v>32</v>
      </c>
      <c r="I425" s="240"/>
      <c r="J425" s="240"/>
      <c r="K425" s="240"/>
      <c r="L425" s="240"/>
      <c r="M425" s="240"/>
      <c r="N425" s="240"/>
      <c r="O425" s="240"/>
      <c r="P425" s="241">
        <v>0</v>
      </c>
      <c r="Q425" s="239"/>
      <c r="R425" s="239">
        <v>56010017075</v>
      </c>
      <c r="S425" s="703"/>
      <c r="T425" s="703"/>
    </row>
    <row r="426" spans="2:20">
      <c r="B426" s="7" t="s">
        <v>3328</v>
      </c>
      <c r="C426" s="242" t="s">
        <v>625</v>
      </c>
      <c r="D426" s="232">
        <v>0</v>
      </c>
      <c r="E426" s="232">
        <v>0.26300000000000001</v>
      </c>
      <c r="F426" s="232">
        <v>0.26300000000000001</v>
      </c>
      <c r="G426" s="233">
        <v>921</v>
      </c>
      <c r="H426" s="234" t="s">
        <v>2933</v>
      </c>
      <c r="I426" s="234"/>
      <c r="J426" s="234"/>
      <c r="K426" s="234"/>
      <c r="L426" s="234"/>
      <c r="M426" s="234"/>
      <c r="N426" s="234"/>
      <c r="O426" s="234"/>
      <c r="P426" s="235">
        <v>0</v>
      </c>
      <c r="Q426" s="233"/>
      <c r="R426" s="233">
        <v>56010027093</v>
      </c>
      <c r="S426" s="694" t="s">
        <v>3561</v>
      </c>
      <c r="T426" s="694">
        <v>2028</v>
      </c>
    </row>
    <row r="427" spans="2:20">
      <c r="B427" s="236"/>
      <c r="C427" s="237" t="s">
        <v>3329</v>
      </c>
      <c r="D427" s="263">
        <v>0</v>
      </c>
      <c r="E427" s="263">
        <v>0.06</v>
      </c>
      <c r="F427" s="238">
        <v>0.06</v>
      </c>
      <c r="G427" s="239">
        <v>240</v>
      </c>
      <c r="H427" s="240" t="s">
        <v>2933</v>
      </c>
      <c r="I427" s="240"/>
      <c r="J427" s="240"/>
      <c r="K427" s="240"/>
      <c r="L427" s="240"/>
      <c r="M427" s="240"/>
      <c r="N427" s="240"/>
      <c r="O427" s="240"/>
      <c r="P427" s="241">
        <v>0</v>
      </c>
      <c r="Q427" s="239"/>
      <c r="R427" s="239">
        <v>56010027093</v>
      </c>
      <c r="S427" s="703"/>
      <c r="T427" s="703"/>
    </row>
    <row r="428" spans="2:20">
      <c r="B428" s="7" t="s">
        <v>3330</v>
      </c>
      <c r="C428" s="242" t="s">
        <v>3331</v>
      </c>
      <c r="D428" s="254">
        <v>0</v>
      </c>
      <c r="E428" s="232">
        <v>0.626</v>
      </c>
      <c r="F428" s="232">
        <v>0.626</v>
      </c>
      <c r="G428" s="233">
        <v>3130</v>
      </c>
      <c r="H428" s="234" t="s">
        <v>3096</v>
      </c>
      <c r="I428" s="234"/>
      <c r="J428" s="234"/>
      <c r="K428" s="234"/>
      <c r="L428" s="234"/>
      <c r="M428" s="234"/>
      <c r="N428" s="234"/>
      <c r="O428" s="234"/>
      <c r="P428" s="235">
        <v>0</v>
      </c>
      <c r="Q428" s="233"/>
      <c r="R428" s="233">
        <v>56010027043</v>
      </c>
      <c r="S428" s="464" t="s">
        <v>3561</v>
      </c>
      <c r="T428" s="464">
        <v>2028</v>
      </c>
    </row>
    <row r="429" spans="2:20">
      <c r="B429" s="7" t="s">
        <v>3332</v>
      </c>
      <c r="C429" s="242" t="s">
        <v>3333</v>
      </c>
      <c r="D429" s="245">
        <v>0</v>
      </c>
      <c r="E429" s="232">
        <v>0.72099999999999997</v>
      </c>
      <c r="F429" s="348">
        <v>0.72099999999999997</v>
      </c>
      <c r="G429" s="233">
        <v>4034</v>
      </c>
      <c r="H429" s="234" t="s">
        <v>32</v>
      </c>
      <c r="I429" s="234"/>
      <c r="J429" s="234"/>
      <c r="K429" s="234"/>
      <c r="L429" s="234"/>
      <c r="M429" s="234"/>
      <c r="N429" s="234"/>
      <c r="O429" s="234"/>
      <c r="P429" s="235">
        <v>824</v>
      </c>
      <c r="Q429" s="233">
        <v>457</v>
      </c>
      <c r="R429" s="233">
        <v>56010010405</v>
      </c>
      <c r="S429" s="464" t="s">
        <v>3561</v>
      </c>
      <c r="T429" s="464">
        <v>2028</v>
      </c>
    </row>
    <row r="430" spans="2:20">
      <c r="B430" s="7" t="s">
        <v>3334</v>
      </c>
      <c r="C430" s="242" t="s">
        <v>136</v>
      </c>
      <c r="D430" s="232">
        <v>0</v>
      </c>
      <c r="E430" s="254">
        <v>0.22500000000000001</v>
      </c>
      <c r="F430" s="348">
        <v>0.22500000000000001</v>
      </c>
      <c r="G430" s="233">
        <v>1125</v>
      </c>
      <c r="H430" s="234" t="s">
        <v>2933</v>
      </c>
      <c r="I430" s="234"/>
      <c r="J430" s="234"/>
      <c r="K430" s="234"/>
      <c r="L430" s="234"/>
      <c r="M430" s="234"/>
      <c r="N430" s="234"/>
      <c r="O430" s="234"/>
      <c r="P430" s="235">
        <v>0</v>
      </c>
      <c r="Q430" s="233"/>
      <c r="R430" s="233">
        <v>56010017040</v>
      </c>
      <c r="S430" s="464" t="s">
        <v>3561</v>
      </c>
      <c r="T430" s="464">
        <v>2028</v>
      </c>
    </row>
    <row r="431" spans="2:20">
      <c r="B431" s="7" t="s">
        <v>3335</v>
      </c>
      <c r="C431" s="242" t="s">
        <v>3336</v>
      </c>
      <c r="D431" s="318">
        <v>0</v>
      </c>
      <c r="E431" s="298">
        <v>0.627</v>
      </c>
      <c r="F431" s="348">
        <v>0.627</v>
      </c>
      <c r="G431" s="233">
        <v>1881</v>
      </c>
      <c r="H431" s="234" t="s">
        <v>2933</v>
      </c>
      <c r="I431" s="234"/>
      <c r="J431" s="234"/>
      <c r="K431" s="234"/>
      <c r="L431" s="234"/>
      <c r="M431" s="234"/>
      <c r="N431" s="234"/>
      <c r="O431" s="234"/>
      <c r="P431" s="235">
        <v>0</v>
      </c>
      <c r="Q431" s="233"/>
      <c r="R431" s="233">
        <v>56010017005</v>
      </c>
      <c r="S431" s="464" t="s">
        <v>3561</v>
      </c>
      <c r="T431" s="464">
        <v>2028</v>
      </c>
    </row>
    <row r="432" spans="2:20">
      <c r="B432" s="7" t="s">
        <v>3337</v>
      </c>
      <c r="C432" s="242" t="s">
        <v>3338</v>
      </c>
      <c r="D432" s="232">
        <v>0</v>
      </c>
      <c r="E432" s="232">
        <v>0.36799999999999999</v>
      </c>
      <c r="F432" s="348">
        <v>0.36799999999999999</v>
      </c>
      <c r="G432" s="233">
        <v>1288</v>
      </c>
      <c r="H432" s="234" t="s">
        <v>3096</v>
      </c>
      <c r="I432" s="234"/>
      <c r="J432" s="234"/>
      <c r="K432" s="234"/>
      <c r="L432" s="234"/>
      <c r="M432" s="234"/>
      <c r="N432" s="234"/>
      <c r="O432" s="234"/>
      <c r="P432" s="235">
        <v>0</v>
      </c>
      <c r="Q432" s="233"/>
      <c r="R432" s="233">
        <v>56010017013</v>
      </c>
      <c r="S432" s="694" t="s">
        <v>3561</v>
      </c>
      <c r="T432" s="694">
        <v>2028</v>
      </c>
    </row>
    <row r="433" spans="2:20">
      <c r="B433" s="258"/>
      <c r="C433" s="259"/>
      <c r="D433" s="244">
        <v>0.36799999999999999</v>
      </c>
      <c r="E433" s="244">
        <v>0.50600000000000001</v>
      </c>
      <c r="F433" s="349">
        <v>0.13800000000000001</v>
      </c>
      <c r="G433" s="260">
        <v>552</v>
      </c>
      <c r="H433" s="261" t="s">
        <v>3096</v>
      </c>
      <c r="I433" s="261"/>
      <c r="J433" s="261"/>
      <c r="K433" s="261"/>
      <c r="L433" s="261"/>
      <c r="M433" s="261"/>
      <c r="N433" s="261"/>
      <c r="O433" s="261"/>
      <c r="P433" s="262">
        <v>0</v>
      </c>
      <c r="Q433" s="260"/>
      <c r="R433" s="260">
        <v>56010017012</v>
      </c>
      <c r="S433" s="703"/>
      <c r="T433" s="703"/>
    </row>
    <row r="434" spans="2:20">
      <c r="B434" s="236"/>
      <c r="C434" s="249"/>
      <c r="D434" s="238">
        <v>0.50600000000000001</v>
      </c>
      <c r="E434" s="238">
        <v>0.58399999999999996</v>
      </c>
      <c r="F434" s="350">
        <v>7.8E-2</v>
      </c>
      <c r="G434" s="239">
        <v>234</v>
      </c>
      <c r="H434" s="240" t="s">
        <v>2933</v>
      </c>
      <c r="I434" s="240"/>
      <c r="J434" s="240"/>
      <c r="K434" s="240"/>
      <c r="L434" s="240"/>
      <c r="M434" s="240"/>
      <c r="N434" s="240"/>
      <c r="O434" s="240"/>
      <c r="P434" s="241"/>
      <c r="Q434" s="239"/>
      <c r="R434" s="239">
        <v>56010017012</v>
      </c>
      <c r="S434" s="703"/>
      <c r="T434" s="703"/>
    </row>
    <row r="435" spans="2:20">
      <c r="B435" s="7" t="s">
        <v>3339</v>
      </c>
      <c r="C435" s="242" t="s">
        <v>3340</v>
      </c>
      <c r="D435" s="232">
        <v>0</v>
      </c>
      <c r="E435" s="232">
        <v>4.4999999999999998E-2</v>
      </c>
      <c r="F435" s="348">
        <v>4.4999999999999998E-2</v>
      </c>
      <c r="G435" s="233">
        <v>158</v>
      </c>
      <c r="H435" s="234" t="s">
        <v>2933</v>
      </c>
      <c r="I435" s="234"/>
      <c r="J435" s="234"/>
      <c r="K435" s="234"/>
      <c r="L435" s="234"/>
      <c r="M435" s="234"/>
      <c r="N435" s="234"/>
      <c r="O435" s="234"/>
      <c r="P435" s="235">
        <v>0</v>
      </c>
      <c r="Q435" s="233"/>
      <c r="R435" s="319">
        <v>56010020967</v>
      </c>
      <c r="S435" s="694" t="s">
        <v>3561</v>
      </c>
      <c r="T435" s="694">
        <v>2028</v>
      </c>
    </row>
    <row r="436" spans="2:20">
      <c r="B436" s="236"/>
      <c r="C436" s="249"/>
      <c r="D436" s="238">
        <v>4.4999999999999998E-2</v>
      </c>
      <c r="E436" s="238">
        <v>0.26800000000000002</v>
      </c>
      <c r="F436" s="350">
        <v>0.223</v>
      </c>
      <c r="G436" s="239">
        <v>959</v>
      </c>
      <c r="H436" s="240" t="s">
        <v>2933</v>
      </c>
      <c r="I436" s="240"/>
      <c r="J436" s="240"/>
      <c r="K436" s="240"/>
      <c r="L436" s="240"/>
      <c r="M436" s="240"/>
      <c r="N436" s="240"/>
      <c r="O436" s="240"/>
      <c r="P436" s="241">
        <v>0</v>
      </c>
      <c r="Q436" s="239"/>
      <c r="R436" s="239">
        <v>56010027029</v>
      </c>
      <c r="S436" s="703"/>
      <c r="T436" s="703"/>
    </row>
    <row r="437" spans="2:20">
      <c r="B437" s="7" t="s">
        <v>3341</v>
      </c>
      <c r="C437" s="231" t="s">
        <v>3342</v>
      </c>
      <c r="D437" s="245">
        <v>0.02</v>
      </c>
      <c r="E437" s="245">
        <v>5.5000000000000007E-2</v>
      </c>
      <c r="F437" s="351">
        <v>3.5000000000000003E-2</v>
      </c>
      <c r="G437" s="246">
        <v>105.00000000000001</v>
      </c>
      <c r="H437" s="247" t="s">
        <v>2933</v>
      </c>
      <c r="I437" s="247"/>
      <c r="J437" s="247"/>
      <c r="K437" s="247"/>
      <c r="L437" s="247"/>
      <c r="M437" s="247"/>
      <c r="N437" s="247"/>
      <c r="O437" s="247"/>
      <c r="P437" s="248">
        <v>0</v>
      </c>
      <c r="Q437" s="246"/>
      <c r="R437" s="246">
        <v>56010017051</v>
      </c>
      <c r="S437" s="694" t="s">
        <v>3561</v>
      </c>
      <c r="T437" s="694">
        <v>2028</v>
      </c>
    </row>
    <row r="438" spans="2:20">
      <c r="B438" s="243"/>
      <c r="C438" s="231"/>
      <c r="D438" s="244">
        <v>5.5000000000000007E-2</v>
      </c>
      <c r="E438" s="244">
        <v>7.5000000000000011E-2</v>
      </c>
      <c r="F438" s="351">
        <v>0.02</v>
      </c>
      <c r="G438" s="246">
        <v>80</v>
      </c>
      <c r="H438" s="247" t="s">
        <v>32</v>
      </c>
      <c r="I438" s="247"/>
      <c r="J438" s="247"/>
      <c r="K438" s="247"/>
      <c r="L438" s="247"/>
      <c r="M438" s="247"/>
      <c r="N438" s="247"/>
      <c r="O438" s="247"/>
      <c r="P438" s="248">
        <v>0</v>
      </c>
      <c r="Q438" s="246"/>
      <c r="R438" s="246">
        <v>56010017051</v>
      </c>
      <c r="S438" s="703"/>
      <c r="T438" s="703"/>
    </row>
    <row r="439" spans="2:20">
      <c r="B439" s="243"/>
      <c r="C439" s="231"/>
      <c r="D439" s="244">
        <v>7.5000000000000011E-2</v>
      </c>
      <c r="E439" s="244">
        <v>0.19900000000000001</v>
      </c>
      <c r="F439" s="351">
        <v>0.124</v>
      </c>
      <c r="G439" s="246">
        <v>496</v>
      </c>
      <c r="H439" s="247" t="s">
        <v>32</v>
      </c>
      <c r="I439" s="247"/>
      <c r="J439" s="247"/>
      <c r="K439" s="247"/>
      <c r="L439" s="247"/>
      <c r="M439" s="247"/>
      <c r="N439" s="247"/>
      <c r="O439" s="247"/>
      <c r="P439" s="248">
        <v>0</v>
      </c>
      <c r="Q439" s="246"/>
      <c r="R439" s="246">
        <v>56010017050</v>
      </c>
      <c r="S439" s="703"/>
      <c r="T439" s="703"/>
    </row>
    <row r="440" spans="2:20">
      <c r="B440" s="258"/>
      <c r="C440" s="259"/>
      <c r="D440" s="244">
        <v>0.19900000000000001</v>
      </c>
      <c r="E440" s="244">
        <v>0.307</v>
      </c>
      <c r="F440" s="349">
        <v>0.108</v>
      </c>
      <c r="G440" s="260">
        <v>378</v>
      </c>
      <c r="H440" s="261" t="s">
        <v>2933</v>
      </c>
      <c r="I440" s="261"/>
      <c r="J440" s="261"/>
      <c r="K440" s="261"/>
      <c r="L440" s="261"/>
      <c r="M440" s="261"/>
      <c r="N440" s="261"/>
      <c r="O440" s="261"/>
      <c r="P440" s="262">
        <v>0</v>
      </c>
      <c r="Q440" s="260"/>
      <c r="R440" s="260">
        <v>56010017049</v>
      </c>
      <c r="S440" s="703"/>
      <c r="T440" s="703"/>
    </row>
    <row r="441" spans="2:20">
      <c r="B441" s="236"/>
      <c r="C441" s="249"/>
      <c r="D441" s="238">
        <v>0.307</v>
      </c>
      <c r="E441" s="238">
        <v>0.317</v>
      </c>
      <c r="F441" s="350">
        <v>0.01</v>
      </c>
      <c r="G441" s="239">
        <v>50</v>
      </c>
      <c r="H441" s="240" t="s">
        <v>32</v>
      </c>
      <c r="I441" s="240"/>
      <c r="J441" s="240"/>
      <c r="K441" s="240"/>
      <c r="L441" s="240"/>
      <c r="M441" s="240"/>
      <c r="N441" s="240"/>
      <c r="O441" s="240"/>
      <c r="P441" s="241">
        <v>0</v>
      </c>
      <c r="Q441" s="239"/>
      <c r="R441" s="239">
        <v>56010017049</v>
      </c>
      <c r="S441" s="703"/>
      <c r="T441" s="703"/>
    </row>
    <row r="442" spans="2:20">
      <c r="B442" s="7" t="s">
        <v>3343</v>
      </c>
      <c r="C442" s="253" t="s">
        <v>3344</v>
      </c>
      <c r="D442" s="254">
        <v>0.08</v>
      </c>
      <c r="E442" s="254">
        <v>0.11</v>
      </c>
      <c r="F442" s="352">
        <v>0.03</v>
      </c>
      <c r="G442" s="255">
        <v>90</v>
      </c>
      <c r="H442" s="256" t="s">
        <v>42</v>
      </c>
      <c r="I442" s="256"/>
      <c r="J442" s="256"/>
      <c r="K442" s="256"/>
      <c r="L442" s="256"/>
      <c r="M442" s="256"/>
      <c r="N442" s="256"/>
      <c r="O442" s="256"/>
      <c r="P442" s="257">
        <v>0</v>
      </c>
      <c r="Q442" s="255"/>
      <c r="R442" s="255">
        <v>56010017116</v>
      </c>
      <c r="S442" s="464" t="s">
        <v>3561</v>
      </c>
      <c r="T442" s="464">
        <v>2028</v>
      </c>
    </row>
    <row r="443" spans="2:20">
      <c r="B443" s="7" t="s">
        <v>3345</v>
      </c>
      <c r="C443" s="242" t="s">
        <v>3346</v>
      </c>
      <c r="D443" s="232">
        <v>0</v>
      </c>
      <c r="E443" s="254">
        <v>0.218</v>
      </c>
      <c r="F443" s="348">
        <v>0.218</v>
      </c>
      <c r="G443" s="233">
        <v>872</v>
      </c>
      <c r="H443" s="234" t="s">
        <v>32</v>
      </c>
      <c r="I443" s="234"/>
      <c r="J443" s="234"/>
      <c r="K443" s="234"/>
      <c r="L443" s="234"/>
      <c r="M443" s="234"/>
      <c r="N443" s="234"/>
      <c r="O443" s="234"/>
      <c r="P443" s="235">
        <v>195</v>
      </c>
      <c r="Q443" s="233">
        <v>114</v>
      </c>
      <c r="R443" s="233">
        <v>56010017170</v>
      </c>
      <c r="S443" s="464" t="s">
        <v>3561</v>
      </c>
      <c r="T443" s="464">
        <v>2028</v>
      </c>
    </row>
    <row r="444" spans="2:20">
      <c r="B444" s="7" t="s">
        <v>3347</v>
      </c>
      <c r="C444" s="253" t="s">
        <v>3348</v>
      </c>
      <c r="D444" s="254">
        <v>0</v>
      </c>
      <c r="E444" s="250">
        <v>0.26200000000000001</v>
      </c>
      <c r="F444" s="352">
        <v>0.26200000000000001</v>
      </c>
      <c r="G444" s="255">
        <v>1703</v>
      </c>
      <c r="H444" s="256" t="s">
        <v>32</v>
      </c>
      <c r="I444" s="256"/>
      <c r="J444" s="256"/>
      <c r="K444" s="256"/>
      <c r="L444" s="256"/>
      <c r="M444" s="256"/>
      <c r="N444" s="256"/>
      <c r="O444" s="256"/>
      <c r="P444" s="257">
        <v>786</v>
      </c>
      <c r="Q444" s="255">
        <v>437</v>
      </c>
      <c r="R444" s="255">
        <v>56010027103</v>
      </c>
      <c r="S444" s="464" t="s">
        <v>3561</v>
      </c>
      <c r="T444" s="464">
        <v>2028</v>
      </c>
    </row>
    <row r="445" spans="2:20">
      <c r="B445" s="7" t="s">
        <v>3349</v>
      </c>
      <c r="C445" s="242" t="s">
        <v>3350</v>
      </c>
      <c r="D445" s="232">
        <v>0</v>
      </c>
      <c r="E445" s="232">
        <v>0.19900000000000001</v>
      </c>
      <c r="F445" s="348">
        <v>0.19900000000000001</v>
      </c>
      <c r="G445" s="233">
        <v>597</v>
      </c>
      <c r="H445" s="234" t="s">
        <v>2933</v>
      </c>
      <c r="I445" s="234"/>
      <c r="J445" s="234"/>
      <c r="K445" s="234"/>
      <c r="L445" s="234"/>
      <c r="M445" s="234"/>
      <c r="N445" s="234"/>
      <c r="O445" s="234"/>
      <c r="P445" s="235">
        <v>0</v>
      </c>
      <c r="Q445" s="233"/>
      <c r="R445" s="233">
        <v>56010017046</v>
      </c>
      <c r="S445" s="694" t="s">
        <v>3561</v>
      </c>
      <c r="T445" s="694">
        <v>2028</v>
      </c>
    </row>
    <row r="446" spans="2:20">
      <c r="B446" s="236"/>
      <c r="C446" s="249"/>
      <c r="D446" s="263">
        <v>0.19900000000000001</v>
      </c>
      <c r="E446" s="263">
        <v>0.28700000000000003</v>
      </c>
      <c r="F446" s="350">
        <v>8.7999999999999995E-2</v>
      </c>
      <c r="G446" s="239">
        <v>264</v>
      </c>
      <c r="H446" s="240" t="s">
        <v>32</v>
      </c>
      <c r="I446" s="240"/>
      <c r="J446" s="240"/>
      <c r="K446" s="240"/>
      <c r="L446" s="240"/>
      <c r="M446" s="240"/>
      <c r="N446" s="240"/>
      <c r="O446" s="240"/>
      <c r="P446" s="241">
        <v>0</v>
      </c>
      <c r="Q446" s="239"/>
      <c r="R446" s="239">
        <v>56010017047</v>
      </c>
      <c r="S446" s="703"/>
      <c r="T446" s="703"/>
    </row>
    <row r="447" spans="2:20">
      <c r="B447" s="7" t="s">
        <v>3351</v>
      </c>
      <c r="C447" s="242" t="s">
        <v>3352</v>
      </c>
      <c r="D447" s="318">
        <v>0</v>
      </c>
      <c r="E447" s="318">
        <v>0.14599999999999999</v>
      </c>
      <c r="F447" s="348">
        <v>0.14599999999999999</v>
      </c>
      <c r="G447" s="233">
        <v>1095</v>
      </c>
      <c r="H447" s="234" t="s">
        <v>2933</v>
      </c>
      <c r="I447" s="234"/>
      <c r="J447" s="234"/>
      <c r="K447" s="234"/>
      <c r="L447" s="234"/>
      <c r="M447" s="234"/>
      <c r="N447" s="234"/>
      <c r="O447" s="234"/>
      <c r="P447" s="235">
        <v>0</v>
      </c>
      <c r="Q447" s="233"/>
      <c r="R447" s="233">
        <v>56010017020</v>
      </c>
      <c r="S447" s="464" t="s">
        <v>3561</v>
      </c>
      <c r="T447" s="464">
        <v>2028</v>
      </c>
    </row>
    <row r="448" spans="2:20">
      <c r="B448" s="7" t="s">
        <v>3353</v>
      </c>
      <c r="C448" s="253" t="s">
        <v>3354</v>
      </c>
      <c r="D448" s="254">
        <v>0</v>
      </c>
      <c r="E448" s="255">
        <v>8.4000000000000005E-2</v>
      </c>
      <c r="F448" s="353">
        <v>8.4000000000000005E-2</v>
      </c>
      <c r="G448" s="255">
        <v>252</v>
      </c>
      <c r="H448" s="354" t="s">
        <v>2996</v>
      </c>
      <c r="I448" s="355"/>
      <c r="J448" s="355"/>
      <c r="K448" s="355"/>
      <c r="L448" s="356"/>
      <c r="M448" s="355"/>
      <c r="N448" s="355"/>
      <c r="O448" s="355"/>
      <c r="P448" s="357"/>
      <c r="Q448" s="358"/>
      <c r="R448" s="255">
        <v>56010027230</v>
      </c>
      <c r="S448" s="464" t="s">
        <v>3561</v>
      </c>
      <c r="T448" s="464">
        <v>2028</v>
      </c>
    </row>
    <row r="449" spans="2:20">
      <c r="B449" s="7" t="s">
        <v>3355</v>
      </c>
      <c r="C449" s="242" t="s">
        <v>3356</v>
      </c>
      <c r="D449" s="232">
        <v>0</v>
      </c>
      <c r="E449" s="232">
        <v>0.18</v>
      </c>
      <c r="F449" s="348">
        <v>0.18</v>
      </c>
      <c r="G449" s="233">
        <v>810</v>
      </c>
      <c r="H449" s="234" t="s">
        <v>2933</v>
      </c>
      <c r="I449" s="234"/>
      <c r="J449" s="234"/>
      <c r="K449" s="234"/>
      <c r="L449" s="234"/>
      <c r="M449" s="234"/>
      <c r="N449" s="234"/>
      <c r="O449" s="234"/>
      <c r="P449" s="235">
        <v>0</v>
      </c>
      <c r="Q449" s="233"/>
      <c r="R449" s="233">
        <v>56010027037</v>
      </c>
      <c r="S449" s="694" t="s">
        <v>3561</v>
      </c>
      <c r="T449" s="694">
        <v>2028</v>
      </c>
    </row>
    <row r="450" spans="2:20">
      <c r="B450" s="236"/>
      <c r="C450" s="249"/>
      <c r="D450" s="238">
        <v>0.18</v>
      </c>
      <c r="E450" s="238">
        <v>0.36199999999999999</v>
      </c>
      <c r="F450" s="350">
        <v>0.182</v>
      </c>
      <c r="G450" s="239">
        <v>637</v>
      </c>
      <c r="H450" s="240" t="s">
        <v>2933</v>
      </c>
      <c r="I450" s="240"/>
      <c r="J450" s="240"/>
      <c r="K450" s="240"/>
      <c r="L450" s="240"/>
      <c r="M450" s="240"/>
      <c r="N450" s="240"/>
      <c r="O450" s="240"/>
      <c r="P450" s="241">
        <v>0</v>
      </c>
      <c r="Q450" s="239"/>
      <c r="R450" s="239">
        <v>56010020997</v>
      </c>
      <c r="S450" s="703"/>
      <c r="T450" s="703"/>
    </row>
    <row r="451" spans="2:20">
      <c r="B451" s="342" t="s">
        <v>3357</v>
      </c>
      <c r="C451" s="242" t="s">
        <v>3358</v>
      </c>
      <c r="D451" s="245">
        <v>0</v>
      </c>
      <c r="E451" s="232">
        <v>0.14000000000000001</v>
      </c>
      <c r="F451" s="348">
        <v>0.182</v>
      </c>
      <c r="G451" s="233">
        <v>546</v>
      </c>
      <c r="H451" s="234" t="s">
        <v>2933</v>
      </c>
      <c r="I451" s="234"/>
      <c r="J451" s="234"/>
      <c r="K451" s="234"/>
      <c r="L451" s="234"/>
      <c r="M451" s="234"/>
      <c r="N451" s="234"/>
      <c r="O451" s="234"/>
      <c r="P451" s="235">
        <v>0</v>
      </c>
      <c r="Q451" s="233"/>
      <c r="R451" s="233">
        <v>56010017027</v>
      </c>
      <c r="S451" s="694" t="s">
        <v>3561</v>
      </c>
      <c r="T451" s="694">
        <v>2028</v>
      </c>
    </row>
    <row r="452" spans="2:20">
      <c r="B452" s="296"/>
      <c r="C452" s="297"/>
      <c r="D452" s="298">
        <v>0.14000000000000001</v>
      </c>
      <c r="E452" s="298">
        <v>0.32</v>
      </c>
      <c r="F452" s="244">
        <f>E452-D452</f>
        <v>0.18</v>
      </c>
      <c r="G452" s="260">
        <v>900</v>
      </c>
      <c r="H452" s="261" t="s">
        <v>32</v>
      </c>
      <c r="I452" s="261"/>
      <c r="J452" s="261"/>
      <c r="K452" s="261"/>
      <c r="L452" s="261"/>
      <c r="M452" s="261"/>
      <c r="N452" s="261"/>
      <c r="O452" s="261"/>
      <c r="P452" s="262"/>
      <c r="Q452" s="260"/>
      <c r="R452" s="246">
        <v>56010017027</v>
      </c>
      <c r="S452" s="703"/>
      <c r="T452" s="703"/>
    </row>
    <row r="453" spans="2:20">
      <c r="B453" s="236"/>
      <c r="C453" s="249"/>
      <c r="D453" s="238">
        <v>0.32</v>
      </c>
      <c r="E453" s="238">
        <v>0.433</v>
      </c>
      <c r="F453" s="250">
        <f>E453-D453</f>
        <v>0.11299999999999999</v>
      </c>
      <c r="G453" s="329">
        <v>565</v>
      </c>
      <c r="H453" s="252" t="s">
        <v>32</v>
      </c>
      <c r="I453" s="252"/>
      <c r="J453" s="252"/>
      <c r="K453" s="252"/>
      <c r="L453" s="252"/>
      <c r="M453" s="252"/>
      <c r="N453" s="252"/>
      <c r="O453" s="252"/>
      <c r="P453" s="359">
        <v>0</v>
      </c>
      <c r="Q453" s="329"/>
      <c r="R453" s="329">
        <v>56010017149</v>
      </c>
      <c r="S453" s="703"/>
      <c r="T453" s="703"/>
    </row>
    <row r="454" spans="2:20">
      <c r="B454" s="342" t="s">
        <v>3359</v>
      </c>
      <c r="C454" s="242" t="s">
        <v>3360</v>
      </c>
      <c r="D454" s="232">
        <v>0</v>
      </c>
      <c r="E454" s="232">
        <v>8.8999999999999996E-2</v>
      </c>
      <c r="F454" s="232">
        <v>8.8999999999999996E-2</v>
      </c>
      <c r="G454" s="233">
        <v>267</v>
      </c>
      <c r="H454" s="234" t="s">
        <v>42</v>
      </c>
      <c r="I454" s="234"/>
      <c r="J454" s="234"/>
      <c r="K454" s="234"/>
      <c r="L454" s="234"/>
      <c r="M454" s="234"/>
      <c r="N454" s="234"/>
      <c r="O454" s="234"/>
      <c r="P454" s="235">
        <v>0</v>
      </c>
      <c r="Q454" s="233"/>
      <c r="R454" s="233">
        <v>56010027008</v>
      </c>
      <c r="S454" s="694" t="s">
        <v>3561</v>
      </c>
      <c r="T454" s="694">
        <v>2028</v>
      </c>
    </row>
    <row r="455" spans="2:20">
      <c r="B455" s="296"/>
      <c r="C455" s="297"/>
      <c r="D455" s="298">
        <v>8.8999999999999996E-2</v>
      </c>
      <c r="E455" s="298">
        <v>0.30599999999999999</v>
      </c>
      <c r="F455" s="298">
        <v>0.217</v>
      </c>
      <c r="G455" s="299">
        <v>868</v>
      </c>
      <c r="H455" s="311" t="s">
        <v>2933</v>
      </c>
      <c r="I455" s="311"/>
      <c r="J455" s="311"/>
      <c r="K455" s="311"/>
      <c r="L455" s="311"/>
      <c r="M455" s="311"/>
      <c r="N455" s="311"/>
      <c r="O455" s="311"/>
      <c r="P455" s="300"/>
      <c r="Q455" s="299"/>
      <c r="R455" s="299">
        <v>56010027008</v>
      </c>
      <c r="S455" s="703"/>
      <c r="T455" s="703"/>
    </row>
    <row r="456" spans="2:20">
      <c r="B456" s="236"/>
      <c r="C456" s="249"/>
      <c r="D456" s="238">
        <v>0.30599999999999999</v>
      </c>
      <c r="E456" s="238">
        <v>0.67100000000000004</v>
      </c>
      <c r="F456" s="238">
        <v>0.36499999999999999</v>
      </c>
      <c r="G456" s="239">
        <v>1866</v>
      </c>
      <c r="H456" s="240" t="s">
        <v>32</v>
      </c>
      <c r="I456" s="240"/>
      <c r="J456" s="240"/>
      <c r="K456" s="240"/>
      <c r="L456" s="240"/>
      <c r="M456" s="240"/>
      <c r="N456" s="240"/>
      <c r="O456" s="240"/>
      <c r="P456" s="241">
        <v>0</v>
      </c>
      <c r="Q456" s="239"/>
      <c r="R456" s="239">
        <v>56010027008</v>
      </c>
      <c r="S456" s="703"/>
      <c r="T456" s="703"/>
    </row>
    <row r="457" spans="2:20">
      <c r="B457" s="342" t="s">
        <v>3361</v>
      </c>
      <c r="C457" s="242" t="s">
        <v>1142</v>
      </c>
      <c r="D457" s="245">
        <v>0</v>
      </c>
      <c r="E457" s="245">
        <v>7.0000000000000007E-2</v>
      </c>
      <c r="F457" s="232">
        <v>7.0000000000000007E-2</v>
      </c>
      <c r="G457" s="233">
        <v>420</v>
      </c>
      <c r="H457" s="234" t="s">
        <v>32</v>
      </c>
      <c r="I457" s="234"/>
      <c r="J457" s="234"/>
      <c r="K457" s="234"/>
      <c r="L457" s="234"/>
      <c r="M457" s="234"/>
      <c r="N457" s="234"/>
      <c r="O457" s="234"/>
      <c r="P457" s="235">
        <v>0</v>
      </c>
      <c r="Q457" s="233"/>
      <c r="R457" s="233">
        <v>56010022971</v>
      </c>
      <c r="S457" s="694" t="s">
        <v>3561</v>
      </c>
      <c r="T457" s="694">
        <v>2028</v>
      </c>
    </row>
    <row r="458" spans="2:20">
      <c r="B458" s="258"/>
      <c r="C458" s="259"/>
      <c r="D458" s="244">
        <v>8.2000000000000003E-2</v>
      </c>
      <c r="E458" s="244">
        <v>0.188</v>
      </c>
      <c r="F458" s="244">
        <v>0.106</v>
      </c>
      <c r="G458" s="260">
        <v>318</v>
      </c>
      <c r="H458" s="261" t="s">
        <v>2933</v>
      </c>
      <c r="I458" s="261"/>
      <c r="J458" s="261"/>
      <c r="K458" s="261"/>
      <c r="L458" s="261"/>
      <c r="M458" s="261"/>
      <c r="N458" s="261"/>
      <c r="O458" s="261"/>
      <c r="P458" s="262">
        <v>0</v>
      </c>
      <c r="Q458" s="260"/>
      <c r="R458" s="260">
        <v>56010027079</v>
      </c>
      <c r="S458" s="703"/>
      <c r="T458" s="703"/>
    </row>
    <row r="459" spans="2:20">
      <c r="B459" s="269"/>
      <c r="C459" s="270"/>
      <c r="D459" s="244">
        <v>0.188</v>
      </c>
      <c r="E459" s="244">
        <v>0.20100000000000001</v>
      </c>
      <c r="F459" s="244">
        <v>1.2999999999999999E-2</v>
      </c>
      <c r="G459" s="260">
        <v>78</v>
      </c>
      <c r="H459" s="272" t="s">
        <v>32</v>
      </c>
      <c r="I459" s="272"/>
      <c r="J459" s="272"/>
      <c r="K459" s="272"/>
      <c r="L459" s="272"/>
      <c r="M459" s="272"/>
      <c r="N459" s="272"/>
      <c r="O459" s="272"/>
      <c r="P459" s="262">
        <v>0</v>
      </c>
      <c r="Q459" s="260"/>
      <c r="R459" s="260">
        <v>56010027079</v>
      </c>
      <c r="S459" s="703"/>
      <c r="T459" s="703"/>
    </row>
    <row r="460" spans="2:20">
      <c r="B460" s="236"/>
      <c r="C460" s="249"/>
      <c r="D460" s="238">
        <v>0.20100000000000001</v>
      </c>
      <c r="E460" s="238">
        <v>0.26300000000000001</v>
      </c>
      <c r="F460" s="238">
        <v>6.2E-2</v>
      </c>
      <c r="G460" s="239">
        <v>372</v>
      </c>
      <c r="H460" s="240" t="s">
        <v>32</v>
      </c>
      <c r="I460" s="240"/>
      <c r="J460" s="240"/>
      <c r="K460" s="240"/>
      <c r="L460" s="240"/>
      <c r="M460" s="240"/>
      <c r="N460" s="240"/>
      <c r="O460" s="240"/>
      <c r="P460" s="241">
        <v>0</v>
      </c>
      <c r="Q460" s="239"/>
      <c r="R460" s="239">
        <v>56010027078</v>
      </c>
      <c r="S460" s="703"/>
      <c r="T460" s="703"/>
    </row>
    <row r="461" spans="2:20">
      <c r="B461" s="342" t="s">
        <v>3362</v>
      </c>
      <c r="C461" s="231" t="s">
        <v>3363</v>
      </c>
      <c r="D461" s="245">
        <v>0.06</v>
      </c>
      <c r="E461" s="245">
        <v>0.375</v>
      </c>
      <c r="F461" s="245">
        <v>0.315</v>
      </c>
      <c r="G461" s="260">
        <v>1103</v>
      </c>
      <c r="H461" s="247" t="s">
        <v>2933</v>
      </c>
      <c r="I461" s="247"/>
      <c r="J461" s="247"/>
      <c r="K461" s="247"/>
      <c r="L461" s="247"/>
      <c r="M461" s="247"/>
      <c r="N461" s="247"/>
      <c r="O461" s="247"/>
      <c r="P461" s="262">
        <v>0</v>
      </c>
      <c r="Q461" s="260"/>
      <c r="R461" s="260">
        <v>56010017117</v>
      </c>
      <c r="S461" s="464" t="s">
        <v>3561</v>
      </c>
      <c r="T461" s="464">
        <v>2028</v>
      </c>
    </row>
    <row r="462" spans="2:20">
      <c r="B462" s="342" t="s">
        <v>3364</v>
      </c>
      <c r="C462" s="253" t="s">
        <v>3365</v>
      </c>
      <c r="D462" s="254">
        <v>0</v>
      </c>
      <c r="E462" s="254">
        <v>0.45</v>
      </c>
      <c r="F462" s="254">
        <v>0.45</v>
      </c>
      <c r="G462" s="255">
        <v>1575</v>
      </c>
      <c r="H462" s="256" t="s">
        <v>2933</v>
      </c>
      <c r="I462" s="256"/>
      <c r="J462" s="256"/>
      <c r="K462" s="256"/>
      <c r="L462" s="256"/>
      <c r="M462" s="256"/>
      <c r="N462" s="256"/>
      <c r="O462" s="256"/>
      <c r="P462" s="257">
        <v>0</v>
      </c>
      <c r="Q462" s="255"/>
      <c r="R462" s="255">
        <v>56010027164</v>
      </c>
      <c r="S462" s="464" t="s">
        <v>3561</v>
      </c>
      <c r="T462" s="464">
        <v>2028</v>
      </c>
    </row>
    <row r="463" spans="2:20">
      <c r="B463" s="342" t="s">
        <v>3366</v>
      </c>
      <c r="C463" s="242" t="s">
        <v>3367</v>
      </c>
      <c r="D463" s="232">
        <v>0</v>
      </c>
      <c r="E463" s="232">
        <v>0.35799999999999998</v>
      </c>
      <c r="F463" s="232">
        <v>0.35799999999999998</v>
      </c>
      <c r="G463" s="233">
        <v>2506</v>
      </c>
      <c r="H463" s="234" t="s">
        <v>32</v>
      </c>
      <c r="I463" s="234"/>
      <c r="J463" s="234"/>
      <c r="K463" s="234"/>
      <c r="L463" s="234"/>
      <c r="M463" s="234"/>
      <c r="N463" s="234"/>
      <c r="O463" s="234"/>
      <c r="P463" s="235">
        <v>0</v>
      </c>
      <c r="Q463" s="233"/>
      <c r="R463" s="233">
        <v>56010027157</v>
      </c>
      <c r="S463" s="694" t="s">
        <v>3561</v>
      </c>
      <c r="T463" s="694">
        <v>2028</v>
      </c>
    </row>
    <row r="464" spans="2:20">
      <c r="B464" s="296"/>
      <c r="C464" s="313"/>
      <c r="D464" s="238">
        <v>0.35799999999999998</v>
      </c>
      <c r="E464" s="238">
        <v>0.502</v>
      </c>
      <c r="F464" s="250">
        <v>0.14399999999999999</v>
      </c>
      <c r="G464" s="329">
        <v>864</v>
      </c>
      <c r="H464" s="297" t="s">
        <v>3096</v>
      </c>
      <c r="I464" s="311"/>
      <c r="J464" s="311"/>
      <c r="K464" s="311"/>
      <c r="L464" s="311"/>
      <c r="M464" s="311"/>
      <c r="N464" s="311"/>
      <c r="O464" s="311"/>
      <c r="P464" s="300">
        <v>0</v>
      </c>
      <c r="Q464" s="299"/>
      <c r="R464" s="299">
        <v>56010027157</v>
      </c>
      <c r="S464" s="703"/>
      <c r="T464" s="703"/>
    </row>
    <row r="465" spans="2:20">
      <c r="B465" s="342" t="s">
        <v>3368</v>
      </c>
      <c r="C465" s="231" t="s">
        <v>2202</v>
      </c>
      <c r="D465" s="245">
        <v>0</v>
      </c>
      <c r="E465" s="245">
        <v>4.4999999999999998E-2</v>
      </c>
      <c r="F465" s="245">
        <v>4.4999999999999998E-2</v>
      </c>
      <c r="G465" s="246">
        <v>135</v>
      </c>
      <c r="H465" s="234" t="s">
        <v>2933</v>
      </c>
      <c r="I465" s="234"/>
      <c r="J465" s="234"/>
      <c r="K465" s="234"/>
      <c r="L465" s="234"/>
      <c r="M465" s="234"/>
      <c r="N465" s="234"/>
      <c r="O465" s="234"/>
      <c r="P465" s="235">
        <v>0</v>
      </c>
      <c r="Q465" s="233"/>
      <c r="R465" s="233">
        <v>56010017058</v>
      </c>
      <c r="S465" s="694" t="s">
        <v>3561</v>
      </c>
      <c r="T465" s="694">
        <v>2028</v>
      </c>
    </row>
    <row r="466" spans="2:20">
      <c r="B466" s="236"/>
      <c r="C466" s="249"/>
      <c r="D466" s="263">
        <v>4.4999999999999998E-2</v>
      </c>
      <c r="E466" s="263">
        <v>8.7999999999999995E-2</v>
      </c>
      <c r="F466" s="238">
        <v>4.2999999999999997E-2</v>
      </c>
      <c r="G466" s="239">
        <v>129</v>
      </c>
      <c r="H466" s="240" t="s">
        <v>42</v>
      </c>
      <c r="I466" s="240"/>
      <c r="J466" s="240"/>
      <c r="K466" s="240"/>
      <c r="L466" s="240"/>
      <c r="M466" s="240"/>
      <c r="N466" s="240"/>
      <c r="O466" s="240"/>
      <c r="P466" s="241">
        <v>0</v>
      </c>
      <c r="Q466" s="239"/>
      <c r="R466" s="239">
        <v>56010017058</v>
      </c>
      <c r="S466" s="703"/>
      <c r="T466" s="703"/>
    </row>
    <row r="467" spans="2:20">
      <c r="B467" s="342" t="s">
        <v>3369</v>
      </c>
      <c r="C467" s="242" t="s">
        <v>3370</v>
      </c>
      <c r="D467" s="232">
        <v>0</v>
      </c>
      <c r="E467" s="232">
        <v>0.26700000000000002</v>
      </c>
      <c r="F467" s="232">
        <v>0.26700000000000002</v>
      </c>
      <c r="G467" s="233">
        <v>1068</v>
      </c>
      <c r="H467" s="234" t="s">
        <v>2933</v>
      </c>
      <c r="I467" s="234"/>
      <c r="J467" s="234"/>
      <c r="K467" s="234"/>
      <c r="L467" s="234"/>
      <c r="M467" s="234"/>
      <c r="N467" s="234"/>
      <c r="O467" s="234"/>
      <c r="P467" s="235">
        <v>0</v>
      </c>
      <c r="Q467" s="233"/>
      <c r="R467" s="233">
        <v>56010027116</v>
      </c>
      <c r="S467" s="464" t="s">
        <v>3561</v>
      </c>
      <c r="T467" s="464">
        <v>2028</v>
      </c>
    </row>
    <row r="468" spans="2:20">
      <c r="B468" s="342" t="s">
        <v>3371</v>
      </c>
      <c r="C468" s="253" t="s">
        <v>3372</v>
      </c>
      <c r="D468" s="254">
        <v>0</v>
      </c>
      <c r="E468" s="254">
        <v>0.128</v>
      </c>
      <c r="F468" s="254">
        <v>0.128</v>
      </c>
      <c r="G468" s="255">
        <v>640</v>
      </c>
      <c r="H468" s="256" t="s">
        <v>32</v>
      </c>
      <c r="I468" s="256"/>
      <c r="J468" s="256"/>
      <c r="K468" s="256"/>
      <c r="L468" s="256"/>
      <c r="M468" s="256"/>
      <c r="N468" s="256"/>
      <c r="O468" s="256"/>
      <c r="P468" s="257">
        <v>0</v>
      </c>
      <c r="Q468" s="255"/>
      <c r="R468" s="255">
        <v>56010017011</v>
      </c>
      <c r="S468" s="464" t="s">
        <v>3561</v>
      </c>
      <c r="T468" s="464">
        <v>2028</v>
      </c>
    </row>
    <row r="469" spans="2:20">
      <c r="B469" s="342" t="s">
        <v>3373</v>
      </c>
      <c r="C469" s="242" t="s">
        <v>3374</v>
      </c>
      <c r="D469" s="245">
        <v>0</v>
      </c>
      <c r="E469" s="245">
        <v>0.08</v>
      </c>
      <c r="F469" s="244">
        <v>0.08</v>
      </c>
      <c r="G469" s="260">
        <v>640</v>
      </c>
      <c r="H469" s="234" t="s">
        <v>32</v>
      </c>
      <c r="I469" s="234"/>
      <c r="J469" s="234"/>
      <c r="K469" s="234"/>
      <c r="L469" s="234"/>
      <c r="M469" s="234"/>
      <c r="N469" s="234"/>
      <c r="O469" s="234"/>
      <c r="P469" s="262">
        <v>1555</v>
      </c>
      <c r="Q469" s="260">
        <v>864</v>
      </c>
      <c r="R469" s="260">
        <v>56010017118</v>
      </c>
      <c r="S469" s="694" t="s">
        <v>3561</v>
      </c>
      <c r="T469" s="694">
        <v>2028</v>
      </c>
    </row>
    <row r="470" spans="2:20">
      <c r="B470" s="243"/>
      <c r="C470" s="231"/>
      <c r="D470" s="244">
        <v>0.08</v>
      </c>
      <c r="E470" s="244">
        <v>0.33</v>
      </c>
      <c r="F470" s="244">
        <v>0.25</v>
      </c>
      <c r="G470" s="260">
        <v>2000</v>
      </c>
      <c r="H470" s="261" t="s">
        <v>32</v>
      </c>
      <c r="I470" s="261"/>
      <c r="J470" s="261"/>
      <c r="K470" s="261"/>
      <c r="L470" s="261"/>
      <c r="M470" s="261"/>
      <c r="N470" s="261"/>
      <c r="O470" s="261"/>
      <c r="P470" s="262">
        <v>390</v>
      </c>
      <c r="Q470" s="260">
        <v>241</v>
      </c>
      <c r="R470" s="260">
        <v>56010017160</v>
      </c>
      <c r="S470" s="703"/>
      <c r="T470" s="703"/>
    </row>
    <row r="471" spans="2:20">
      <c r="B471" s="258"/>
      <c r="C471" s="259"/>
      <c r="D471" s="238">
        <v>0.33</v>
      </c>
      <c r="E471" s="238">
        <v>0.94</v>
      </c>
      <c r="F471" s="238">
        <v>0.61</v>
      </c>
      <c r="G471" s="239">
        <v>5490</v>
      </c>
      <c r="H471" s="240" t="s">
        <v>32</v>
      </c>
      <c r="I471" s="240"/>
      <c r="J471" s="240"/>
      <c r="K471" s="240"/>
      <c r="L471" s="240"/>
      <c r="M471" s="240"/>
      <c r="N471" s="240"/>
      <c r="O471" s="240"/>
      <c r="P471" s="241">
        <v>422</v>
      </c>
      <c r="Q471" s="239">
        <v>298</v>
      </c>
      <c r="R471" s="239">
        <v>56010017167</v>
      </c>
      <c r="S471" s="703"/>
      <c r="T471" s="703"/>
    </row>
    <row r="472" spans="2:20">
      <c r="B472" s="342" t="s">
        <v>3375</v>
      </c>
      <c r="C472" s="242" t="s">
        <v>3376</v>
      </c>
      <c r="D472" s="232">
        <v>0</v>
      </c>
      <c r="E472" s="232">
        <v>8.2000000000000003E-2</v>
      </c>
      <c r="F472" s="232">
        <v>8.2000000000000003E-2</v>
      </c>
      <c r="G472" s="233">
        <v>246</v>
      </c>
      <c r="H472" s="234" t="s">
        <v>2933</v>
      </c>
      <c r="I472" s="234"/>
      <c r="J472" s="234"/>
      <c r="K472" s="234"/>
      <c r="L472" s="234"/>
      <c r="M472" s="234"/>
      <c r="N472" s="234"/>
      <c r="O472" s="234"/>
      <c r="P472" s="235">
        <v>0</v>
      </c>
      <c r="Q472" s="233"/>
      <c r="R472" s="233">
        <v>56010027019</v>
      </c>
      <c r="S472" s="694" t="s">
        <v>3561</v>
      </c>
      <c r="T472" s="694">
        <v>2028</v>
      </c>
    </row>
    <row r="473" spans="2:20">
      <c r="B473" s="258"/>
      <c r="C473" s="259"/>
      <c r="D473" s="244">
        <v>8.2000000000000003E-2</v>
      </c>
      <c r="E473" s="244">
        <v>0.22100000000000003</v>
      </c>
      <c r="F473" s="244">
        <v>0.13900000000000001</v>
      </c>
      <c r="G473" s="260">
        <v>487</v>
      </c>
      <c r="H473" s="261" t="s">
        <v>2933</v>
      </c>
      <c r="I473" s="261"/>
      <c r="J473" s="261"/>
      <c r="K473" s="261"/>
      <c r="L473" s="261"/>
      <c r="M473" s="261"/>
      <c r="N473" s="261"/>
      <c r="O473" s="261"/>
      <c r="P473" s="262">
        <v>0</v>
      </c>
      <c r="Q473" s="260"/>
      <c r="R473" s="260">
        <v>56010027020</v>
      </c>
      <c r="S473" s="703"/>
      <c r="T473" s="703"/>
    </row>
    <row r="474" spans="2:20">
      <c r="B474" s="236"/>
      <c r="C474" s="249"/>
      <c r="D474" s="263">
        <v>0.22100000000000003</v>
      </c>
      <c r="E474" s="263">
        <v>0.32600000000000001</v>
      </c>
      <c r="F474" s="238">
        <v>0.105</v>
      </c>
      <c r="G474" s="239">
        <v>368</v>
      </c>
      <c r="H474" s="240" t="s">
        <v>2933</v>
      </c>
      <c r="I474" s="240"/>
      <c r="J474" s="240"/>
      <c r="K474" s="240"/>
      <c r="L474" s="240"/>
      <c r="M474" s="240"/>
      <c r="N474" s="240"/>
      <c r="O474" s="240"/>
      <c r="P474" s="241">
        <v>0</v>
      </c>
      <c r="Q474" s="239"/>
      <c r="R474" s="239">
        <v>56010027021</v>
      </c>
      <c r="S474" s="703"/>
      <c r="T474" s="703"/>
    </row>
    <row r="475" spans="2:20">
      <c r="B475" s="342" t="s">
        <v>3377</v>
      </c>
      <c r="C475" s="253" t="s">
        <v>3378</v>
      </c>
      <c r="D475" s="254">
        <v>0</v>
      </c>
      <c r="E475" s="318">
        <v>0.44800000000000001</v>
      </c>
      <c r="F475" s="254">
        <v>0.44800000000000001</v>
      </c>
      <c r="G475" s="255">
        <v>1792</v>
      </c>
      <c r="H475" s="256" t="s">
        <v>2933</v>
      </c>
      <c r="I475" s="256"/>
      <c r="J475" s="256"/>
      <c r="K475" s="256"/>
      <c r="L475" s="256"/>
      <c r="M475" s="256"/>
      <c r="N475" s="256"/>
      <c r="O475" s="256"/>
      <c r="P475" s="257">
        <v>0</v>
      </c>
      <c r="Q475" s="255"/>
      <c r="R475" s="255">
        <v>56010027134</v>
      </c>
      <c r="S475" s="464" t="s">
        <v>3561</v>
      </c>
      <c r="T475" s="464">
        <v>2028</v>
      </c>
    </row>
    <row r="476" spans="2:20">
      <c r="B476" s="342" t="s">
        <v>3379</v>
      </c>
      <c r="C476" s="242" t="s">
        <v>3380</v>
      </c>
      <c r="D476" s="245">
        <v>0</v>
      </c>
      <c r="E476" s="232">
        <v>0.114</v>
      </c>
      <c r="F476" s="232">
        <v>0.114</v>
      </c>
      <c r="G476" s="233">
        <v>684</v>
      </c>
      <c r="H476" s="234" t="s">
        <v>2996</v>
      </c>
      <c r="I476" s="234"/>
      <c r="J476" s="234"/>
      <c r="K476" s="234"/>
      <c r="L476" s="234"/>
      <c r="M476" s="234"/>
      <c r="N476" s="234"/>
      <c r="O476" s="234"/>
      <c r="P476" s="235">
        <v>0</v>
      </c>
      <c r="Q476" s="233"/>
      <c r="R476" s="233">
        <v>56010020051</v>
      </c>
      <c r="S476" s="694" t="s">
        <v>3561</v>
      </c>
      <c r="T476" s="694">
        <v>2028</v>
      </c>
    </row>
    <row r="477" spans="2:20">
      <c r="B477" s="236"/>
      <c r="C477" s="249"/>
      <c r="D477" s="238">
        <v>0.114</v>
      </c>
      <c r="E477" s="263">
        <v>0.224</v>
      </c>
      <c r="F477" s="238">
        <v>0.11</v>
      </c>
      <c r="G477" s="239">
        <v>660</v>
      </c>
      <c r="H477" s="240" t="s">
        <v>2996</v>
      </c>
      <c r="I477" s="240"/>
      <c r="J477" s="240"/>
      <c r="K477" s="240"/>
      <c r="L477" s="240"/>
      <c r="M477" s="240"/>
      <c r="N477" s="240"/>
      <c r="O477" s="240"/>
      <c r="P477" s="241">
        <v>0</v>
      </c>
      <c r="Q477" s="239"/>
      <c r="R477" s="239">
        <v>56010020051</v>
      </c>
      <c r="S477" s="703"/>
      <c r="T477" s="703"/>
    </row>
    <row r="478" spans="2:20">
      <c r="B478" s="342" t="s">
        <v>3381</v>
      </c>
      <c r="C478" s="242" t="s">
        <v>3382</v>
      </c>
      <c r="D478" s="245">
        <v>0</v>
      </c>
      <c r="E478" s="232">
        <v>1.4670000000000001</v>
      </c>
      <c r="F478" s="232">
        <v>1.4670000000000001</v>
      </c>
      <c r="G478" s="233">
        <v>13967</v>
      </c>
      <c r="H478" s="234" t="s">
        <v>32</v>
      </c>
      <c r="I478" s="234"/>
      <c r="J478" s="234"/>
      <c r="K478" s="234"/>
      <c r="L478" s="234"/>
      <c r="M478" s="234"/>
      <c r="N478" s="234"/>
      <c r="O478" s="234"/>
      <c r="P478" s="235">
        <v>165</v>
      </c>
      <c r="Q478" s="233">
        <v>91</v>
      </c>
      <c r="R478" s="233">
        <v>56010017119</v>
      </c>
      <c r="S478" s="694" t="s">
        <v>3561</v>
      </c>
      <c r="T478" s="694">
        <v>2028</v>
      </c>
    </row>
    <row r="479" spans="2:20">
      <c r="B479" s="236"/>
      <c r="C479" s="237" t="s">
        <v>3383</v>
      </c>
      <c r="D479" s="263">
        <v>0</v>
      </c>
      <c r="E479" s="238">
        <v>0.26</v>
      </c>
      <c r="F479" s="238">
        <v>0.26</v>
      </c>
      <c r="G479" s="239">
        <v>780</v>
      </c>
      <c r="H479" s="240" t="s">
        <v>2933</v>
      </c>
      <c r="I479" s="240"/>
      <c r="J479" s="240"/>
      <c r="K479" s="240"/>
      <c r="L479" s="240"/>
      <c r="M479" s="240"/>
      <c r="N479" s="240"/>
      <c r="O479" s="240"/>
      <c r="P479" s="241">
        <v>0</v>
      </c>
      <c r="Q479" s="239"/>
      <c r="R479" s="239">
        <v>56010017119</v>
      </c>
      <c r="S479" s="703"/>
      <c r="T479" s="703"/>
    </row>
    <row r="480" spans="2:20">
      <c r="B480" s="342" t="s">
        <v>3384</v>
      </c>
      <c r="C480" s="253" t="s">
        <v>3385</v>
      </c>
      <c r="D480" s="254">
        <v>0</v>
      </c>
      <c r="E480" s="254">
        <v>0.56999999999999995</v>
      </c>
      <c r="F480" s="254">
        <v>0.56999999999999995</v>
      </c>
      <c r="G480" s="255">
        <v>3420</v>
      </c>
      <c r="H480" s="256" t="s">
        <v>2933</v>
      </c>
      <c r="I480" s="256"/>
      <c r="J480" s="256"/>
      <c r="K480" s="256"/>
      <c r="L480" s="256"/>
      <c r="M480" s="256"/>
      <c r="N480" s="256"/>
      <c r="O480" s="256"/>
      <c r="P480" s="257">
        <v>0</v>
      </c>
      <c r="Q480" s="255"/>
      <c r="R480" s="255">
        <v>56010017144</v>
      </c>
      <c r="S480" s="464" t="s">
        <v>3561</v>
      </c>
      <c r="T480" s="464">
        <v>2028</v>
      </c>
    </row>
    <row r="481" spans="2:20">
      <c r="B481" s="342" t="s">
        <v>3386</v>
      </c>
      <c r="C481" s="242" t="s">
        <v>3387</v>
      </c>
      <c r="D481" s="232">
        <v>0</v>
      </c>
      <c r="E481" s="232">
        <v>0.17799999999999999</v>
      </c>
      <c r="F481" s="232">
        <v>0.17799999999999999</v>
      </c>
      <c r="G481" s="233">
        <v>712</v>
      </c>
      <c r="H481" s="234" t="s">
        <v>2933</v>
      </c>
      <c r="I481" s="234"/>
      <c r="J481" s="234"/>
      <c r="K481" s="234"/>
      <c r="L481" s="234"/>
      <c r="M481" s="234"/>
      <c r="N481" s="234"/>
      <c r="O481" s="234"/>
      <c r="P481" s="235">
        <v>0</v>
      </c>
      <c r="Q481" s="233"/>
      <c r="R481" s="233">
        <v>56010027036</v>
      </c>
      <c r="S481" s="694" t="s">
        <v>3561</v>
      </c>
      <c r="T481" s="694">
        <v>2028</v>
      </c>
    </row>
    <row r="482" spans="2:20">
      <c r="B482" s="236"/>
      <c r="C482" s="249"/>
      <c r="D482" s="238">
        <v>0.17799999999999999</v>
      </c>
      <c r="E482" s="238">
        <v>0.248</v>
      </c>
      <c r="F482" s="238">
        <v>7.0000000000000007E-2</v>
      </c>
      <c r="G482" s="239">
        <v>280</v>
      </c>
      <c r="H482" s="240" t="s">
        <v>2933</v>
      </c>
      <c r="I482" s="240"/>
      <c r="J482" s="240"/>
      <c r="K482" s="240"/>
      <c r="L482" s="240"/>
      <c r="M482" s="240"/>
      <c r="N482" s="240"/>
      <c r="O482" s="240"/>
      <c r="P482" s="241">
        <v>0</v>
      </c>
      <c r="Q482" s="239"/>
      <c r="R482" s="239">
        <v>56010020997</v>
      </c>
      <c r="S482" s="703"/>
      <c r="T482" s="703"/>
    </row>
    <row r="483" spans="2:20" ht="22.5">
      <c r="B483" s="342" t="s">
        <v>3388</v>
      </c>
      <c r="C483" s="301" t="s">
        <v>3389</v>
      </c>
      <c r="D483" s="302">
        <v>0</v>
      </c>
      <c r="E483" s="302">
        <v>0.81</v>
      </c>
      <c r="F483" s="283">
        <v>0.81</v>
      </c>
      <c r="G483" s="284">
        <v>6075</v>
      </c>
      <c r="H483" s="337" t="s">
        <v>32</v>
      </c>
      <c r="I483" s="289" t="s">
        <v>3599</v>
      </c>
      <c r="J483" s="284">
        <v>0.95</v>
      </c>
      <c r="K483" s="289" t="s">
        <v>3390</v>
      </c>
      <c r="L483" s="284">
        <v>279</v>
      </c>
      <c r="M483" s="284">
        <v>2009</v>
      </c>
      <c r="N483" s="284"/>
      <c r="O483" s="284" t="s">
        <v>3391</v>
      </c>
      <c r="P483" s="285">
        <v>3240</v>
      </c>
      <c r="Q483" s="284">
        <v>1809</v>
      </c>
      <c r="R483" s="284">
        <v>56010027162</v>
      </c>
      <c r="S483" s="694" t="s">
        <v>3561</v>
      </c>
      <c r="T483" s="694">
        <v>2028</v>
      </c>
    </row>
    <row r="484" spans="2:20">
      <c r="B484" s="236"/>
      <c r="C484" s="237" t="s">
        <v>3392</v>
      </c>
      <c r="D484" s="263">
        <v>0</v>
      </c>
      <c r="E484" s="263">
        <v>4.5999999999999999E-2</v>
      </c>
      <c r="F484" s="238">
        <v>4.5999999999999999E-2</v>
      </c>
      <c r="G484" s="239">
        <v>276</v>
      </c>
      <c r="H484" s="240" t="s">
        <v>32</v>
      </c>
      <c r="I484" s="240"/>
      <c r="J484" s="240"/>
      <c r="K484" s="240"/>
      <c r="L484" s="240"/>
      <c r="M484" s="240"/>
      <c r="N484" s="240"/>
      <c r="O484" s="240"/>
      <c r="P484" s="241">
        <v>0</v>
      </c>
      <c r="Q484" s="239"/>
      <c r="R484" s="239">
        <v>56010027162</v>
      </c>
      <c r="S484" s="703"/>
      <c r="T484" s="703"/>
    </row>
    <row r="485" spans="2:20">
      <c r="B485" s="342" t="s">
        <v>3393</v>
      </c>
      <c r="C485" s="315" t="s">
        <v>3394</v>
      </c>
      <c r="D485" s="254">
        <v>0</v>
      </c>
      <c r="E485" s="318">
        <v>0.188</v>
      </c>
      <c r="F485" s="298">
        <v>0.188</v>
      </c>
      <c r="G485" s="255">
        <v>1692</v>
      </c>
      <c r="H485" s="311" t="s">
        <v>32</v>
      </c>
      <c r="I485" s="311"/>
      <c r="J485" s="311"/>
      <c r="K485" s="311"/>
      <c r="L485" s="311"/>
      <c r="M485" s="311"/>
      <c r="N485" s="311"/>
      <c r="O485" s="311"/>
      <c r="P485" s="300">
        <v>790</v>
      </c>
      <c r="Q485" s="299">
        <v>180</v>
      </c>
      <c r="R485" s="299">
        <v>56010027162</v>
      </c>
      <c r="S485" s="464" t="s">
        <v>3561</v>
      </c>
      <c r="T485" s="464">
        <v>2028</v>
      </c>
    </row>
    <row r="486" spans="2:20">
      <c r="B486" s="342" t="s">
        <v>3395</v>
      </c>
      <c r="C486" s="242" t="s">
        <v>3396</v>
      </c>
      <c r="D486" s="245">
        <v>0</v>
      </c>
      <c r="E486" s="232">
        <v>0.112</v>
      </c>
      <c r="F486" s="232">
        <v>0.112</v>
      </c>
      <c r="G486" s="264">
        <v>672</v>
      </c>
      <c r="H486" s="234" t="s">
        <v>32</v>
      </c>
      <c r="I486" s="234"/>
      <c r="J486" s="234"/>
      <c r="K486" s="234"/>
      <c r="L486" s="234"/>
      <c r="M486" s="234"/>
      <c r="N486" s="234"/>
      <c r="O486" s="234"/>
      <c r="P486" s="235">
        <v>170</v>
      </c>
      <c r="Q486" s="233">
        <v>101</v>
      </c>
      <c r="R486" s="233">
        <v>56010027067</v>
      </c>
      <c r="S486" s="694" t="s">
        <v>3561</v>
      </c>
      <c r="T486" s="694">
        <v>2027</v>
      </c>
    </row>
    <row r="487" spans="2:20">
      <c r="B487" s="258"/>
      <c r="C487" s="259"/>
      <c r="D487" s="244">
        <v>0.112</v>
      </c>
      <c r="E487" s="244">
        <v>0.44500000000000001</v>
      </c>
      <c r="F487" s="244">
        <v>0.33300000000000002</v>
      </c>
      <c r="G487" s="260">
        <v>2331</v>
      </c>
      <c r="H487" s="261" t="s">
        <v>32</v>
      </c>
      <c r="I487" s="261"/>
      <c r="J487" s="261"/>
      <c r="K487" s="261"/>
      <c r="L487" s="261"/>
      <c r="M487" s="261"/>
      <c r="N487" s="261"/>
      <c r="O487" s="261"/>
      <c r="P487" s="262">
        <v>942</v>
      </c>
      <c r="Q487" s="260">
        <v>520</v>
      </c>
      <c r="R487" s="260">
        <v>56010027068</v>
      </c>
      <c r="S487" s="703"/>
      <c r="T487" s="703"/>
    </row>
    <row r="488" spans="2:20">
      <c r="B488" s="258"/>
      <c r="C488" s="259"/>
      <c r="D488" s="244">
        <v>0.44500000000000001</v>
      </c>
      <c r="E488" s="244">
        <v>0.79699999999999993</v>
      </c>
      <c r="F488" s="244">
        <v>0.35199999999999998</v>
      </c>
      <c r="G488" s="260">
        <v>2112</v>
      </c>
      <c r="H488" s="261" t="s">
        <v>32</v>
      </c>
      <c r="I488" s="261"/>
      <c r="J488" s="261"/>
      <c r="K488" s="261"/>
      <c r="L488" s="261"/>
      <c r="M488" s="261"/>
      <c r="N488" s="261"/>
      <c r="O488" s="261"/>
      <c r="P488" s="262">
        <v>365</v>
      </c>
      <c r="Q488" s="260">
        <v>202</v>
      </c>
      <c r="R488" s="260">
        <v>56010021278</v>
      </c>
      <c r="S488" s="703"/>
      <c r="T488" s="703"/>
    </row>
    <row r="489" spans="2:20">
      <c r="B489" s="236"/>
      <c r="C489" s="249"/>
      <c r="D489" s="238">
        <v>0.79699999999999993</v>
      </c>
      <c r="E489" s="238">
        <v>1.0309999999999999</v>
      </c>
      <c r="F489" s="238">
        <v>0.23400000000000001</v>
      </c>
      <c r="G489" s="239">
        <v>1170</v>
      </c>
      <c r="H489" s="240" t="s">
        <v>3096</v>
      </c>
      <c r="I489" s="240"/>
      <c r="J489" s="240"/>
      <c r="K489" s="240"/>
      <c r="L489" s="240"/>
      <c r="M489" s="240"/>
      <c r="N489" s="240"/>
      <c r="O489" s="240"/>
      <c r="P489" s="241">
        <v>0</v>
      </c>
      <c r="Q489" s="239"/>
      <c r="R489" s="239">
        <v>56010027070</v>
      </c>
      <c r="S489" s="703"/>
      <c r="T489" s="703"/>
    </row>
    <row r="490" spans="2:20">
      <c r="B490" s="342" t="s">
        <v>3397</v>
      </c>
      <c r="C490" s="242" t="s">
        <v>3398</v>
      </c>
      <c r="D490" s="232">
        <v>0</v>
      </c>
      <c r="E490" s="232">
        <v>0.14199999999999999</v>
      </c>
      <c r="F490" s="232">
        <v>0.14199999999999999</v>
      </c>
      <c r="G490" s="233">
        <v>994</v>
      </c>
      <c r="H490" s="234" t="s">
        <v>32</v>
      </c>
      <c r="I490" s="234"/>
      <c r="J490" s="234"/>
      <c r="K490" s="234"/>
      <c r="L490" s="234"/>
      <c r="M490" s="234"/>
      <c r="N490" s="234"/>
      <c r="O490" s="234"/>
      <c r="P490" s="235">
        <v>423</v>
      </c>
      <c r="Q490" s="233">
        <v>249</v>
      </c>
      <c r="R490" s="233">
        <v>56010027066</v>
      </c>
      <c r="S490" s="694" t="s">
        <v>3561</v>
      </c>
      <c r="T490" s="694">
        <v>2027</v>
      </c>
    </row>
    <row r="491" spans="2:20">
      <c r="B491" s="258"/>
      <c r="C491" s="259"/>
      <c r="D491" s="244">
        <v>0.14199999999999999</v>
      </c>
      <c r="E491" s="244">
        <v>0.20699999999999999</v>
      </c>
      <c r="F491" s="244">
        <v>6.5000000000000002E-2</v>
      </c>
      <c r="G491" s="260">
        <v>280</v>
      </c>
      <c r="H491" s="261" t="s">
        <v>2996</v>
      </c>
      <c r="I491" s="261"/>
      <c r="J491" s="261"/>
      <c r="K491" s="261"/>
      <c r="L491" s="261"/>
      <c r="M491" s="261"/>
      <c r="N491" s="261"/>
      <c r="O491" s="261"/>
      <c r="P491" s="262"/>
      <c r="Q491" s="260"/>
      <c r="R491" s="260">
        <v>56010027065</v>
      </c>
      <c r="S491" s="703"/>
      <c r="T491" s="703"/>
    </row>
    <row r="492" spans="2:20">
      <c r="B492" s="258"/>
      <c r="C492" s="259"/>
      <c r="D492" s="244">
        <v>0.20699999999999999</v>
      </c>
      <c r="E492" s="244">
        <v>0.41199999999999998</v>
      </c>
      <c r="F492" s="244">
        <v>0.20499999999999999</v>
      </c>
      <c r="G492" s="260">
        <v>759</v>
      </c>
      <c r="H492" s="261" t="s">
        <v>32</v>
      </c>
      <c r="I492" s="261"/>
      <c r="J492" s="261"/>
      <c r="K492" s="261"/>
      <c r="L492" s="261"/>
      <c r="M492" s="261"/>
      <c r="N492" s="261"/>
      <c r="O492" s="261"/>
      <c r="P492" s="262">
        <v>780</v>
      </c>
      <c r="Q492" s="260">
        <v>385</v>
      </c>
      <c r="R492" s="260">
        <v>56010027064</v>
      </c>
      <c r="S492" s="703"/>
      <c r="T492" s="703"/>
    </row>
    <row r="493" spans="2:20">
      <c r="B493" s="258"/>
      <c r="C493" s="259"/>
      <c r="D493" s="244">
        <v>0.41199999999999998</v>
      </c>
      <c r="E493" s="244">
        <v>1.202</v>
      </c>
      <c r="F493" s="244">
        <v>0.79</v>
      </c>
      <c r="G493" s="260">
        <v>6165</v>
      </c>
      <c r="H493" s="261" t="s">
        <v>32</v>
      </c>
      <c r="I493" s="261"/>
      <c r="J493" s="261"/>
      <c r="K493" s="261"/>
      <c r="L493" s="261"/>
      <c r="M493" s="261"/>
      <c r="N493" s="261"/>
      <c r="O493" s="261"/>
      <c r="P493" s="262">
        <v>6353</v>
      </c>
      <c r="Q493" s="260">
        <v>1560</v>
      </c>
      <c r="R493" s="260">
        <v>56010027063</v>
      </c>
      <c r="S493" s="703"/>
      <c r="T493" s="703"/>
    </row>
    <row r="494" spans="2:20">
      <c r="B494" s="258"/>
      <c r="C494" s="259"/>
      <c r="D494" s="244">
        <v>1.202</v>
      </c>
      <c r="E494" s="244">
        <v>1.502</v>
      </c>
      <c r="F494" s="244">
        <v>0.3</v>
      </c>
      <c r="G494" s="260">
        <v>2100</v>
      </c>
      <c r="H494" s="261" t="s">
        <v>32</v>
      </c>
      <c r="I494" s="261"/>
      <c r="J494" s="261"/>
      <c r="K494" s="261"/>
      <c r="L494" s="261"/>
      <c r="M494" s="261"/>
      <c r="N494" s="261"/>
      <c r="O494" s="261"/>
      <c r="P494" s="262">
        <v>480</v>
      </c>
      <c r="Q494" s="260">
        <v>228</v>
      </c>
      <c r="R494" s="260">
        <v>56010027062</v>
      </c>
      <c r="S494" s="703"/>
      <c r="T494" s="703"/>
    </row>
    <row r="495" spans="2:20">
      <c r="B495" s="269"/>
      <c r="C495" s="249"/>
      <c r="D495" s="238">
        <v>1.502</v>
      </c>
      <c r="E495" s="238">
        <v>1.6919999999999999</v>
      </c>
      <c r="F495" s="238">
        <v>0.19</v>
      </c>
      <c r="G495" s="239">
        <v>950</v>
      </c>
      <c r="H495" s="240" t="s">
        <v>32</v>
      </c>
      <c r="I495" s="240"/>
      <c r="J495" s="240"/>
      <c r="K495" s="240"/>
      <c r="L495" s="240"/>
      <c r="M495" s="240"/>
      <c r="N495" s="240"/>
      <c r="O495" s="240"/>
      <c r="P495" s="241">
        <v>600</v>
      </c>
      <c r="Q495" s="239">
        <v>285</v>
      </c>
      <c r="R495" s="239">
        <v>56010020868</v>
      </c>
      <c r="S495" s="703"/>
      <c r="T495" s="703"/>
    </row>
    <row r="496" spans="2:20">
      <c r="B496" s="342" t="s">
        <v>3399</v>
      </c>
      <c r="C496" s="313" t="s">
        <v>3400</v>
      </c>
      <c r="D496" s="250">
        <v>0</v>
      </c>
      <c r="E496" s="250">
        <v>0.157</v>
      </c>
      <c r="F496" s="250">
        <v>0.157</v>
      </c>
      <c r="G496" s="329">
        <v>1727</v>
      </c>
      <c r="H496" s="252" t="s">
        <v>32</v>
      </c>
      <c r="I496" s="252"/>
      <c r="J496" s="252"/>
      <c r="K496" s="252"/>
      <c r="L496" s="252"/>
      <c r="M496" s="252"/>
      <c r="N496" s="252"/>
      <c r="O496" s="252"/>
      <c r="P496" s="359">
        <v>0</v>
      </c>
      <c r="Q496" s="329"/>
      <c r="R496" s="329">
        <v>56010027158</v>
      </c>
      <c r="S496" s="464" t="s">
        <v>3561</v>
      </c>
      <c r="T496" s="464">
        <v>2028</v>
      </c>
    </row>
    <row r="497" spans="2:20">
      <c r="B497" s="342" t="s">
        <v>3401</v>
      </c>
      <c r="C497" s="253" t="s">
        <v>3402</v>
      </c>
      <c r="D497" s="254">
        <v>0</v>
      </c>
      <c r="E497" s="254">
        <v>0.20399999999999999</v>
      </c>
      <c r="F497" s="254">
        <v>0.20399999999999999</v>
      </c>
      <c r="G497" s="255">
        <v>612</v>
      </c>
      <c r="H497" s="256" t="s">
        <v>32</v>
      </c>
      <c r="I497" s="256"/>
      <c r="J497" s="256"/>
      <c r="K497" s="256"/>
      <c r="L497" s="256"/>
      <c r="M497" s="256"/>
      <c r="N497" s="256"/>
      <c r="O497" s="256"/>
      <c r="P497" s="257">
        <v>32</v>
      </c>
      <c r="Q497" s="255">
        <v>21</v>
      </c>
      <c r="R497" s="255">
        <v>56010027098</v>
      </c>
      <c r="S497" s="464" t="s">
        <v>3561</v>
      </c>
      <c r="T497" s="464">
        <v>2028</v>
      </c>
    </row>
    <row r="498" spans="2:20">
      <c r="B498" s="342" t="s">
        <v>3403</v>
      </c>
      <c r="C498" s="253" t="s">
        <v>3404</v>
      </c>
      <c r="D498" s="254">
        <v>0</v>
      </c>
      <c r="E498" s="254">
        <v>0.113</v>
      </c>
      <c r="F498" s="254">
        <v>0.113</v>
      </c>
      <c r="G498" s="255">
        <v>486</v>
      </c>
      <c r="H498" s="256" t="s">
        <v>2933</v>
      </c>
      <c r="I498" s="256"/>
      <c r="J498" s="256"/>
      <c r="K498" s="256"/>
      <c r="L498" s="256"/>
      <c r="M498" s="256"/>
      <c r="N498" s="256"/>
      <c r="O498" s="256"/>
      <c r="P498" s="257">
        <v>0</v>
      </c>
      <c r="Q498" s="255"/>
      <c r="R498" s="255">
        <v>56010017147</v>
      </c>
      <c r="S498" s="464" t="s">
        <v>3561</v>
      </c>
      <c r="T498" s="464">
        <v>2028</v>
      </c>
    </row>
    <row r="499" spans="2:20">
      <c r="B499" s="342" t="s">
        <v>3405</v>
      </c>
      <c r="C499" s="242" t="s">
        <v>3406</v>
      </c>
      <c r="D499" s="232">
        <v>0</v>
      </c>
      <c r="E499" s="232">
        <v>0.59199999999999997</v>
      </c>
      <c r="F499" s="232">
        <v>0.59199999999999997</v>
      </c>
      <c r="G499" s="233">
        <v>4144</v>
      </c>
      <c r="H499" s="234" t="s">
        <v>2996</v>
      </c>
      <c r="I499" s="234"/>
      <c r="J499" s="234"/>
      <c r="K499" s="234"/>
      <c r="L499" s="234"/>
      <c r="M499" s="234"/>
      <c r="N499" s="234"/>
      <c r="O499" s="234"/>
      <c r="P499" s="235">
        <v>0</v>
      </c>
      <c r="Q499" s="233"/>
      <c r="R499" s="233">
        <v>56010011717</v>
      </c>
      <c r="S499" s="694" t="s">
        <v>3561</v>
      </c>
      <c r="T499" s="694">
        <v>2028</v>
      </c>
    </row>
    <row r="500" spans="2:20">
      <c r="B500" s="258"/>
      <c r="C500" s="259"/>
      <c r="D500" s="244">
        <v>0.59199999999999997</v>
      </c>
      <c r="E500" s="244">
        <v>0.71299999999999997</v>
      </c>
      <c r="F500" s="244">
        <v>0.121</v>
      </c>
      <c r="G500" s="260">
        <v>847</v>
      </c>
      <c r="H500" s="261" t="s">
        <v>2933</v>
      </c>
      <c r="I500" s="261"/>
      <c r="J500" s="261"/>
      <c r="K500" s="261"/>
      <c r="L500" s="261"/>
      <c r="M500" s="261"/>
      <c r="N500" s="261"/>
      <c r="O500" s="261"/>
      <c r="P500" s="262">
        <v>0</v>
      </c>
      <c r="Q500" s="260"/>
      <c r="R500" s="260">
        <v>56010011717</v>
      </c>
      <c r="S500" s="703"/>
      <c r="T500" s="703"/>
    </row>
    <row r="501" spans="2:20">
      <c r="B501" s="236"/>
      <c r="C501" s="249"/>
      <c r="D501" s="263">
        <v>0.71299999999999997</v>
      </c>
      <c r="E501" s="238">
        <v>1.407</v>
      </c>
      <c r="F501" s="238">
        <v>0.69399999999999995</v>
      </c>
      <c r="G501" s="239">
        <v>4858</v>
      </c>
      <c r="H501" s="240" t="s">
        <v>2996</v>
      </c>
      <c r="I501" s="240"/>
      <c r="J501" s="240"/>
      <c r="K501" s="240"/>
      <c r="L501" s="240"/>
      <c r="M501" s="240"/>
      <c r="N501" s="240"/>
      <c r="O501" s="240"/>
      <c r="P501" s="241">
        <v>0</v>
      </c>
      <c r="Q501" s="239"/>
      <c r="R501" s="239">
        <v>56010011717</v>
      </c>
      <c r="S501" s="703"/>
      <c r="T501" s="703"/>
    </row>
    <row r="502" spans="2:20">
      <c r="B502" s="342" t="s">
        <v>3407</v>
      </c>
      <c r="C502" s="242" t="s">
        <v>3408</v>
      </c>
      <c r="D502" s="232">
        <v>0</v>
      </c>
      <c r="E502" s="232">
        <v>1.0999999999999999E-2</v>
      </c>
      <c r="F502" s="232">
        <v>1.0999999999999999E-2</v>
      </c>
      <c r="G502" s="233">
        <v>33</v>
      </c>
      <c r="H502" s="234" t="s">
        <v>32</v>
      </c>
      <c r="I502" s="234"/>
      <c r="J502" s="234"/>
      <c r="K502" s="234"/>
      <c r="L502" s="234"/>
      <c r="M502" s="234"/>
      <c r="N502" s="234"/>
      <c r="O502" s="234"/>
      <c r="P502" s="235">
        <v>0</v>
      </c>
      <c r="Q502" s="233"/>
      <c r="R502" s="233">
        <v>56010017041</v>
      </c>
      <c r="S502" s="694" t="s">
        <v>3561</v>
      </c>
      <c r="T502" s="694">
        <v>2028</v>
      </c>
    </row>
    <row r="503" spans="2:20">
      <c r="B503" s="236"/>
      <c r="C503" s="249"/>
      <c r="D503" s="263">
        <v>1.0999999999999999E-2</v>
      </c>
      <c r="E503" s="263">
        <v>0.13300000000000001</v>
      </c>
      <c r="F503" s="238">
        <v>0.122</v>
      </c>
      <c r="G503" s="239">
        <v>366</v>
      </c>
      <c r="H503" s="240" t="s">
        <v>2933</v>
      </c>
      <c r="I503" s="240"/>
      <c r="J503" s="240"/>
      <c r="K503" s="240"/>
      <c r="L503" s="240"/>
      <c r="M503" s="240"/>
      <c r="N503" s="240"/>
      <c r="O503" s="240"/>
      <c r="P503" s="241">
        <v>0</v>
      </c>
      <c r="Q503" s="239"/>
      <c r="R503" s="239">
        <v>56010017041</v>
      </c>
      <c r="S503" s="703"/>
      <c r="T503" s="703"/>
    </row>
    <row r="504" spans="2:20">
      <c r="B504" s="342" t="s">
        <v>3409</v>
      </c>
      <c r="C504" s="242" t="s">
        <v>1758</v>
      </c>
      <c r="D504" s="232">
        <v>0</v>
      </c>
      <c r="E504" s="232">
        <v>7.0000000000000001E-3</v>
      </c>
      <c r="F504" s="232">
        <v>7.0000000000000001E-3</v>
      </c>
      <c r="G504" s="233">
        <v>39</v>
      </c>
      <c r="H504" s="234" t="s">
        <v>32</v>
      </c>
      <c r="I504" s="234"/>
      <c r="J504" s="234"/>
      <c r="K504" s="234"/>
      <c r="L504" s="234"/>
      <c r="M504" s="234"/>
      <c r="N504" s="234"/>
      <c r="O504" s="234"/>
      <c r="P504" s="235">
        <v>0</v>
      </c>
      <c r="Q504" s="233"/>
      <c r="R504" s="233">
        <v>56010027027</v>
      </c>
      <c r="S504" s="694" t="s">
        <v>3561</v>
      </c>
      <c r="T504" s="694">
        <v>2028</v>
      </c>
    </row>
    <row r="505" spans="2:20">
      <c r="B505" s="243"/>
      <c r="C505" s="231"/>
      <c r="D505" s="244">
        <v>7.0000000000000001E-3</v>
      </c>
      <c r="E505" s="244">
        <v>7.0000000000000007E-2</v>
      </c>
      <c r="F505" s="298">
        <v>6.3E-2</v>
      </c>
      <c r="G505" s="299">
        <v>271</v>
      </c>
      <c r="H505" s="247" t="s">
        <v>2933</v>
      </c>
      <c r="I505" s="247"/>
      <c r="J505" s="247"/>
      <c r="K505" s="247"/>
      <c r="L505" s="247"/>
      <c r="M505" s="247"/>
      <c r="N505" s="247"/>
      <c r="O505" s="247"/>
      <c r="P505" s="300">
        <v>0</v>
      </c>
      <c r="Q505" s="299"/>
      <c r="R505" s="299">
        <v>56010027027</v>
      </c>
      <c r="S505" s="703"/>
      <c r="T505" s="703"/>
    </row>
    <row r="506" spans="2:20">
      <c r="B506" s="258"/>
      <c r="C506" s="259"/>
      <c r="D506" s="263">
        <v>7.0000000000000007E-2</v>
      </c>
      <c r="E506" s="238">
        <v>0.14000000000000001</v>
      </c>
      <c r="F506" s="238">
        <v>7.0000000000000007E-2</v>
      </c>
      <c r="G506" s="239">
        <v>259</v>
      </c>
      <c r="H506" s="261" t="s">
        <v>2933</v>
      </c>
      <c r="I506" s="261"/>
      <c r="J506" s="261"/>
      <c r="K506" s="261"/>
      <c r="L506" s="261"/>
      <c r="M506" s="261"/>
      <c r="N506" s="261"/>
      <c r="O506" s="261"/>
      <c r="P506" s="241">
        <v>0</v>
      </c>
      <c r="Q506" s="239"/>
      <c r="R506" s="239">
        <v>56010027018</v>
      </c>
      <c r="S506" s="703"/>
      <c r="T506" s="703"/>
    </row>
    <row r="507" spans="2:20">
      <c r="B507" s="342" t="s">
        <v>3410</v>
      </c>
      <c r="C507" s="242" t="s">
        <v>626</v>
      </c>
      <c r="D507" s="232">
        <v>0</v>
      </c>
      <c r="E507" s="245">
        <v>0.16700000000000001</v>
      </c>
      <c r="F507" s="232">
        <v>0.16700000000000001</v>
      </c>
      <c r="G507" s="233">
        <v>618</v>
      </c>
      <c r="H507" s="234" t="s">
        <v>32</v>
      </c>
      <c r="I507" s="234"/>
      <c r="J507" s="234"/>
      <c r="K507" s="234"/>
      <c r="L507" s="234"/>
      <c r="M507" s="234"/>
      <c r="N507" s="234"/>
      <c r="O507" s="234"/>
      <c r="P507" s="235">
        <v>0</v>
      </c>
      <c r="Q507" s="233"/>
      <c r="R507" s="233">
        <v>56010027097</v>
      </c>
      <c r="S507" s="694" t="s">
        <v>3561</v>
      </c>
      <c r="T507" s="694">
        <v>2028</v>
      </c>
    </row>
    <row r="508" spans="2:20">
      <c r="B508" s="258"/>
      <c r="C508" s="259"/>
      <c r="D508" s="244">
        <v>0.16700000000000001</v>
      </c>
      <c r="E508" s="244">
        <v>0.55500000000000005</v>
      </c>
      <c r="F508" s="244">
        <v>0.38800000000000001</v>
      </c>
      <c r="G508" s="260">
        <v>2522</v>
      </c>
      <c r="H508" s="261" t="s">
        <v>32</v>
      </c>
      <c r="I508" s="261"/>
      <c r="J508" s="261"/>
      <c r="K508" s="261"/>
      <c r="L508" s="261"/>
      <c r="M508" s="261"/>
      <c r="N508" s="261"/>
      <c r="O508" s="261"/>
      <c r="P508" s="262">
        <v>1676</v>
      </c>
      <c r="Q508" s="260">
        <v>931</v>
      </c>
      <c r="R508" s="260">
        <v>56010027196</v>
      </c>
      <c r="S508" s="703"/>
      <c r="T508" s="703"/>
    </row>
    <row r="509" spans="2:20">
      <c r="B509" s="236"/>
      <c r="C509" s="249"/>
      <c r="D509" s="263">
        <v>0.55500000000000005</v>
      </c>
      <c r="E509" s="238">
        <v>1.99</v>
      </c>
      <c r="F509" s="238">
        <v>1.4350000000000001</v>
      </c>
      <c r="G509" s="239">
        <v>10045</v>
      </c>
      <c r="H509" s="240" t="s">
        <v>32</v>
      </c>
      <c r="I509" s="240"/>
      <c r="J509" s="240"/>
      <c r="K509" s="240"/>
      <c r="L509" s="240"/>
      <c r="M509" s="240"/>
      <c r="N509" s="240"/>
      <c r="O509" s="240"/>
      <c r="P509" s="241">
        <v>4154</v>
      </c>
      <c r="Q509" s="239">
        <v>2077</v>
      </c>
      <c r="R509" s="239">
        <v>56010027095</v>
      </c>
      <c r="S509" s="703"/>
      <c r="T509" s="703"/>
    </row>
    <row r="510" spans="2:20">
      <c r="B510" s="342" t="s">
        <v>3411</v>
      </c>
      <c r="C510" s="242" t="s">
        <v>3412</v>
      </c>
      <c r="D510" s="232">
        <v>0</v>
      </c>
      <c r="E510" s="245">
        <v>0.876</v>
      </c>
      <c r="F510" s="232">
        <v>0.876</v>
      </c>
      <c r="G510" s="233">
        <v>6132</v>
      </c>
      <c r="H510" s="234" t="s">
        <v>32</v>
      </c>
      <c r="I510" s="234"/>
      <c r="J510" s="234"/>
      <c r="K510" s="234"/>
      <c r="L510" s="234"/>
      <c r="M510" s="234"/>
      <c r="N510" s="234"/>
      <c r="O510" s="234"/>
      <c r="P510" s="235">
        <v>2270</v>
      </c>
      <c r="Q510" s="233">
        <v>932</v>
      </c>
      <c r="R510" s="233">
        <v>56010027048</v>
      </c>
      <c r="S510" s="694" t="s">
        <v>3561</v>
      </c>
      <c r="T510" s="694">
        <v>2027</v>
      </c>
    </row>
    <row r="511" spans="2:20">
      <c r="B511" s="258"/>
      <c r="C511" s="259"/>
      <c r="D511" s="244">
        <v>0.876</v>
      </c>
      <c r="E511" s="244">
        <v>0.96099999999999997</v>
      </c>
      <c r="F511" s="244">
        <v>8.5000000000000006E-2</v>
      </c>
      <c r="G511" s="260">
        <v>425</v>
      </c>
      <c r="H511" s="261" t="s">
        <v>32</v>
      </c>
      <c r="I511" s="261"/>
      <c r="J511" s="261"/>
      <c r="K511" s="261"/>
      <c r="L511" s="261"/>
      <c r="M511" s="261"/>
      <c r="N511" s="261"/>
      <c r="O511" s="261"/>
      <c r="P511" s="262">
        <v>0</v>
      </c>
      <c r="Q511" s="260"/>
      <c r="R511" s="260">
        <v>56010027209</v>
      </c>
      <c r="S511" s="703"/>
      <c r="T511" s="703"/>
    </row>
    <row r="512" spans="2:20">
      <c r="B512" s="258"/>
      <c r="C512" s="259"/>
      <c r="D512" s="244">
        <v>0.96099999999999997</v>
      </c>
      <c r="E512" s="244">
        <v>1.077</v>
      </c>
      <c r="F512" s="244">
        <v>0.11600000000000001</v>
      </c>
      <c r="G512" s="260">
        <v>580</v>
      </c>
      <c r="H512" s="261" t="s">
        <v>32</v>
      </c>
      <c r="I512" s="261"/>
      <c r="J512" s="261"/>
      <c r="K512" s="261"/>
      <c r="L512" s="261"/>
      <c r="M512" s="261"/>
      <c r="N512" s="261"/>
      <c r="O512" s="261"/>
      <c r="P512" s="262">
        <v>0</v>
      </c>
      <c r="Q512" s="260"/>
      <c r="R512" s="260">
        <v>56010027190</v>
      </c>
      <c r="S512" s="703"/>
      <c r="T512" s="703"/>
    </row>
    <row r="513" spans="2:20">
      <c r="B513" s="258"/>
      <c r="C513" s="259"/>
      <c r="D513" s="244">
        <v>1.077</v>
      </c>
      <c r="E513" s="244">
        <v>1.4729999999999999</v>
      </c>
      <c r="F513" s="244">
        <v>0.39600000000000002</v>
      </c>
      <c r="G513" s="260">
        <v>1584</v>
      </c>
      <c r="H513" s="261" t="s">
        <v>2933</v>
      </c>
      <c r="I513" s="261"/>
      <c r="J513" s="261"/>
      <c r="K513" s="261"/>
      <c r="L513" s="261"/>
      <c r="M513" s="261"/>
      <c r="N513" s="261"/>
      <c r="O513" s="261"/>
      <c r="P513" s="262">
        <v>0</v>
      </c>
      <c r="Q513" s="260"/>
      <c r="R513" s="260">
        <v>56010027047</v>
      </c>
      <c r="S513" s="703"/>
      <c r="T513" s="703"/>
    </row>
    <row r="514" spans="2:20">
      <c r="B514" s="258"/>
      <c r="C514" s="259"/>
      <c r="D514" s="244">
        <v>1.4729999999999999</v>
      </c>
      <c r="E514" s="244">
        <v>1.6829999999999998</v>
      </c>
      <c r="F514" s="244">
        <v>0.21</v>
      </c>
      <c r="G514" s="260">
        <v>840</v>
      </c>
      <c r="H514" s="261" t="s">
        <v>2933</v>
      </c>
      <c r="I514" s="261"/>
      <c r="J514" s="261"/>
      <c r="K514" s="261"/>
      <c r="L514" s="261"/>
      <c r="M514" s="261"/>
      <c r="N514" s="261"/>
      <c r="O514" s="261"/>
      <c r="P514" s="262">
        <v>0</v>
      </c>
      <c r="Q514" s="260"/>
      <c r="R514" s="260">
        <v>56010027204</v>
      </c>
      <c r="S514" s="703"/>
      <c r="T514" s="703"/>
    </row>
    <row r="515" spans="2:20">
      <c r="B515" s="258"/>
      <c r="C515" s="259"/>
      <c r="D515" s="244">
        <v>1.6829999999999998</v>
      </c>
      <c r="E515" s="244">
        <v>1.8649999999999998</v>
      </c>
      <c r="F515" s="244">
        <v>0.182</v>
      </c>
      <c r="G515" s="260">
        <v>673</v>
      </c>
      <c r="H515" s="261" t="s">
        <v>2933</v>
      </c>
      <c r="I515" s="261"/>
      <c r="J515" s="261"/>
      <c r="K515" s="261"/>
      <c r="L515" s="261"/>
      <c r="M515" s="261"/>
      <c r="N515" s="261"/>
      <c r="O515" s="261"/>
      <c r="P515" s="262">
        <v>0</v>
      </c>
      <c r="Q515" s="260"/>
      <c r="R515" s="260">
        <v>56010027193</v>
      </c>
      <c r="S515" s="703"/>
      <c r="T515" s="703"/>
    </row>
    <row r="516" spans="2:20">
      <c r="B516" s="258"/>
      <c r="C516" s="259"/>
      <c r="D516" s="244">
        <v>1.8649999999999998</v>
      </c>
      <c r="E516" s="244">
        <v>1.8949999999999998</v>
      </c>
      <c r="F516" s="244">
        <v>0.03</v>
      </c>
      <c r="G516" s="260">
        <v>165</v>
      </c>
      <c r="H516" s="261" t="s">
        <v>32</v>
      </c>
      <c r="I516" s="261"/>
      <c r="J516" s="261"/>
      <c r="K516" s="261"/>
      <c r="L516" s="261"/>
      <c r="M516" s="261"/>
      <c r="N516" s="261"/>
      <c r="O516" s="261"/>
      <c r="P516" s="262"/>
      <c r="Q516" s="260"/>
      <c r="R516" s="260">
        <v>56010027193</v>
      </c>
      <c r="S516" s="703"/>
      <c r="T516" s="703"/>
    </row>
    <row r="517" spans="2:20">
      <c r="B517" s="258"/>
      <c r="C517" s="259"/>
      <c r="D517" s="244">
        <v>1.8949999999999998</v>
      </c>
      <c r="E517" s="244">
        <v>1.9099999999999997</v>
      </c>
      <c r="F517" s="244">
        <v>1.4999999999999999E-2</v>
      </c>
      <c r="G517" s="260">
        <v>90</v>
      </c>
      <c r="H517" s="261" t="s">
        <v>32</v>
      </c>
      <c r="I517" s="261"/>
      <c r="J517" s="261"/>
      <c r="K517" s="261"/>
      <c r="L517" s="261"/>
      <c r="M517" s="261"/>
      <c r="N517" s="261"/>
      <c r="O517" s="261"/>
      <c r="P517" s="262">
        <v>0</v>
      </c>
      <c r="Q517" s="260"/>
      <c r="R517" s="260">
        <v>56010020267</v>
      </c>
      <c r="S517" s="703"/>
      <c r="T517" s="703"/>
    </row>
    <row r="518" spans="2:20">
      <c r="B518" s="258"/>
      <c r="C518" s="259"/>
      <c r="D518" s="244">
        <v>1.9099999999999997</v>
      </c>
      <c r="E518" s="244">
        <v>2.2169999999999996</v>
      </c>
      <c r="F518" s="244">
        <v>0.307</v>
      </c>
      <c r="G518" s="260">
        <v>1382</v>
      </c>
      <c r="H518" s="261" t="s">
        <v>32</v>
      </c>
      <c r="I518" s="261"/>
      <c r="J518" s="261"/>
      <c r="K518" s="261"/>
      <c r="L518" s="261"/>
      <c r="M518" s="261"/>
      <c r="N518" s="261"/>
      <c r="O518" s="261"/>
      <c r="P518" s="262">
        <v>0</v>
      </c>
      <c r="Q518" s="260"/>
      <c r="R518" s="260">
        <v>56010020267</v>
      </c>
      <c r="S518" s="703"/>
      <c r="T518" s="703"/>
    </row>
    <row r="519" spans="2:20">
      <c r="B519" s="342" t="s">
        <v>3413</v>
      </c>
      <c r="C519" s="242" t="s">
        <v>3414</v>
      </c>
      <c r="D519" s="232">
        <v>0</v>
      </c>
      <c r="E519" s="232">
        <v>6.4000000000000001E-2</v>
      </c>
      <c r="F519" s="232">
        <v>6.4000000000000001E-2</v>
      </c>
      <c r="G519" s="233">
        <v>192</v>
      </c>
      <c r="H519" s="234" t="s">
        <v>2933</v>
      </c>
      <c r="I519" s="234"/>
      <c r="J519" s="234"/>
      <c r="K519" s="234"/>
      <c r="L519" s="234"/>
      <c r="M519" s="234"/>
      <c r="N519" s="234"/>
      <c r="O519" s="234"/>
      <c r="P519" s="235">
        <v>0</v>
      </c>
      <c r="Q519" s="233"/>
      <c r="R519" s="233">
        <v>56010027023</v>
      </c>
      <c r="S519" s="694" t="s">
        <v>3561</v>
      </c>
      <c r="T519" s="694">
        <v>2028</v>
      </c>
    </row>
    <row r="520" spans="2:20">
      <c r="B520" s="296"/>
      <c r="C520" s="297"/>
      <c r="D520" s="244">
        <v>6.4000000000000001E-2</v>
      </c>
      <c r="E520" s="244">
        <v>0.25</v>
      </c>
      <c r="F520" s="298">
        <v>0.186</v>
      </c>
      <c r="G520" s="299">
        <v>558</v>
      </c>
      <c r="H520" s="311" t="s">
        <v>2933</v>
      </c>
      <c r="I520" s="311"/>
      <c r="J520" s="311"/>
      <c r="K520" s="311"/>
      <c r="L520" s="311"/>
      <c r="M520" s="311"/>
      <c r="N520" s="311"/>
      <c r="O520" s="311"/>
      <c r="P520" s="300">
        <v>0</v>
      </c>
      <c r="Q520" s="299"/>
      <c r="R520" s="299">
        <v>56010027199</v>
      </c>
      <c r="S520" s="703"/>
      <c r="T520" s="703"/>
    </row>
    <row r="521" spans="2:20">
      <c r="B521" s="342" t="s">
        <v>3415</v>
      </c>
      <c r="C521" s="242" t="s">
        <v>1602</v>
      </c>
      <c r="D521" s="232">
        <v>0</v>
      </c>
      <c r="E521" s="232">
        <v>0.32400000000000001</v>
      </c>
      <c r="F521" s="232">
        <v>0.32400000000000001</v>
      </c>
      <c r="G521" s="233">
        <v>1296</v>
      </c>
      <c r="H521" s="234" t="s">
        <v>2933</v>
      </c>
      <c r="I521" s="234"/>
      <c r="J521" s="234"/>
      <c r="K521" s="234"/>
      <c r="L521" s="234"/>
      <c r="M521" s="234"/>
      <c r="N521" s="234"/>
      <c r="O521" s="234"/>
      <c r="P521" s="235">
        <v>0</v>
      </c>
      <c r="Q521" s="233"/>
      <c r="R521" s="233">
        <v>56010017032</v>
      </c>
      <c r="S521" s="694" t="s">
        <v>3561</v>
      </c>
      <c r="T521" s="694">
        <v>2028</v>
      </c>
    </row>
    <row r="522" spans="2:20">
      <c r="B522" s="236"/>
      <c r="C522" s="237" t="s">
        <v>3021</v>
      </c>
      <c r="D522" s="238">
        <v>0</v>
      </c>
      <c r="E522" s="238">
        <v>0.11</v>
      </c>
      <c r="F522" s="238">
        <v>0.11</v>
      </c>
      <c r="G522" s="239">
        <v>440</v>
      </c>
      <c r="H522" s="240" t="s">
        <v>2933</v>
      </c>
      <c r="I522" s="240"/>
      <c r="J522" s="240"/>
      <c r="K522" s="240"/>
      <c r="L522" s="240"/>
      <c r="M522" s="240"/>
      <c r="N522" s="240"/>
      <c r="O522" s="240"/>
      <c r="P522" s="241">
        <v>0</v>
      </c>
      <c r="Q522" s="239"/>
      <c r="R522" s="239">
        <v>56010017032</v>
      </c>
      <c r="S522" s="703"/>
      <c r="T522" s="703"/>
    </row>
    <row r="523" spans="2:20">
      <c r="B523" s="342" t="s">
        <v>3416</v>
      </c>
      <c r="C523" s="315" t="s">
        <v>3417</v>
      </c>
      <c r="D523" s="250">
        <v>0</v>
      </c>
      <c r="E523" s="250">
        <v>0.38</v>
      </c>
      <c r="F523" s="250">
        <v>0.38</v>
      </c>
      <c r="G523" s="329">
        <v>1900</v>
      </c>
      <c r="H523" s="252" t="s">
        <v>2933</v>
      </c>
      <c r="I523" s="252"/>
      <c r="J523" s="252"/>
      <c r="K523" s="252"/>
      <c r="L523" s="252"/>
      <c r="M523" s="252"/>
      <c r="N523" s="252"/>
      <c r="O523" s="252"/>
      <c r="P523" s="359">
        <v>0</v>
      </c>
      <c r="Q523" s="329"/>
      <c r="R523" s="329">
        <v>56010017033</v>
      </c>
      <c r="S523" s="464" t="s">
        <v>3561</v>
      </c>
      <c r="T523" s="464">
        <v>2028</v>
      </c>
    </row>
    <row r="524" spans="2:20">
      <c r="B524" s="342" t="s">
        <v>3418</v>
      </c>
      <c r="C524" s="253" t="s">
        <v>3419</v>
      </c>
      <c r="D524" s="254">
        <v>0</v>
      </c>
      <c r="E524" s="254">
        <v>0.44500000000000001</v>
      </c>
      <c r="F524" s="254">
        <v>0.44500000000000001</v>
      </c>
      <c r="G524" s="255">
        <v>1780</v>
      </c>
      <c r="H524" s="256" t="s">
        <v>32</v>
      </c>
      <c r="I524" s="256"/>
      <c r="J524" s="256"/>
      <c r="K524" s="256"/>
      <c r="L524" s="256"/>
      <c r="M524" s="256"/>
      <c r="N524" s="256"/>
      <c r="O524" s="256"/>
      <c r="P524" s="257">
        <v>0</v>
      </c>
      <c r="Q524" s="255"/>
      <c r="R524" s="255">
        <v>56010017037</v>
      </c>
      <c r="S524" s="464" t="s">
        <v>3561</v>
      </c>
      <c r="T524" s="464">
        <v>2028</v>
      </c>
    </row>
    <row r="525" spans="2:20">
      <c r="B525" s="342" t="s">
        <v>3420</v>
      </c>
      <c r="C525" s="242" t="s">
        <v>3421</v>
      </c>
      <c r="D525" s="232">
        <v>0</v>
      </c>
      <c r="E525" s="232">
        <v>0.34</v>
      </c>
      <c r="F525" s="232">
        <v>0.34</v>
      </c>
      <c r="G525" s="233">
        <v>2310</v>
      </c>
      <c r="H525" s="234" t="s">
        <v>32</v>
      </c>
      <c r="I525" s="234"/>
      <c r="J525" s="234"/>
      <c r="K525" s="234"/>
      <c r="L525" s="234"/>
      <c r="M525" s="234"/>
      <c r="N525" s="234"/>
      <c r="O525" s="234"/>
      <c r="P525" s="235">
        <v>1756</v>
      </c>
      <c r="Q525" s="233">
        <v>836</v>
      </c>
      <c r="R525" s="233">
        <v>56010017130</v>
      </c>
      <c r="S525" s="694" t="s">
        <v>3561</v>
      </c>
      <c r="T525" s="694">
        <v>2027</v>
      </c>
    </row>
    <row r="526" spans="2:20">
      <c r="B526" s="258"/>
      <c r="C526" s="259"/>
      <c r="D526" s="244">
        <v>0.34</v>
      </c>
      <c r="E526" s="244">
        <v>0.52400000000000002</v>
      </c>
      <c r="F526" s="244">
        <v>0.184</v>
      </c>
      <c r="G526" s="260">
        <v>1196</v>
      </c>
      <c r="H526" s="261" t="s">
        <v>32</v>
      </c>
      <c r="I526" s="261"/>
      <c r="J526" s="261"/>
      <c r="K526" s="261"/>
      <c r="L526" s="261"/>
      <c r="M526" s="261"/>
      <c r="N526" s="261"/>
      <c r="O526" s="261"/>
      <c r="P526" s="262">
        <v>838</v>
      </c>
      <c r="Q526" s="260">
        <v>399</v>
      </c>
      <c r="R526" s="260">
        <v>56010017131</v>
      </c>
      <c r="S526" s="703"/>
      <c r="T526" s="703"/>
    </row>
    <row r="527" spans="2:20">
      <c r="B527" s="258"/>
      <c r="C527" s="259"/>
      <c r="D527" s="244">
        <v>0.52400000000000002</v>
      </c>
      <c r="E527" s="244">
        <v>0.57600000000000007</v>
      </c>
      <c r="F527" s="244">
        <v>5.1999999999999998E-2</v>
      </c>
      <c r="G527" s="260">
        <v>520</v>
      </c>
      <c r="H527" s="261" t="s">
        <v>32</v>
      </c>
      <c r="I527" s="261"/>
      <c r="J527" s="261"/>
      <c r="K527" s="261"/>
      <c r="L527" s="261"/>
      <c r="M527" s="261"/>
      <c r="N527" s="261"/>
      <c r="O527" s="261"/>
      <c r="P527" s="262">
        <v>71</v>
      </c>
      <c r="Q527" s="260">
        <v>34</v>
      </c>
      <c r="R527" s="260">
        <v>56010017158</v>
      </c>
      <c r="S527" s="703"/>
      <c r="T527" s="703"/>
    </row>
    <row r="528" spans="2:20">
      <c r="B528" s="258"/>
      <c r="C528" s="259"/>
      <c r="D528" s="244">
        <v>0.7430000000000001</v>
      </c>
      <c r="E528" s="244">
        <v>1.0180000000000002</v>
      </c>
      <c r="F528" s="244">
        <v>0.27500000000000002</v>
      </c>
      <c r="G528" s="260">
        <v>2055</v>
      </c>
      <c r="H528" s="261" t="s">
        <v>32</v>
      </c>
      <c r="I528" s="261"/>
      <c r="J528" s="261"/>
      <c r="K528" s="261"/>
      <c r="L528" s="261"/>
      <c r="M528" s="261"/>
      <c r="N528" s="261"/>
      <c r="O528" s="261"/>
      <c r="P528" s="262">
        <v>1497</v>
      </c>
      <c r="Q528" s="260">
        <v>712</v>
      </c>
      <c r="R528" s="260">
        <v>56010011277</v>
      </c>
      <c r="S528" s="703"/>
      <c r="T528" s="703"/>
    </row>
    <row r="529" spans="2:22">
      <c r="B529" s="258"/>
      <c r="C529" s="259"/>
      <c r="D529" s="244">
        <v>1.0180000000000002</v>
      </c>
      <c r="E529" s="244">
        <v>3.3150000000000004</v>
      </c>
      <c r="F529" s="244">
        <v>2.2970000000000002</v>
      </c>
      <c r="G529" s="260">
        <v>16949</v>
      </c>
      <c r="H529" s="261" t="s">
        <v>32</v>
      </c>
      <c r="I529" s="261"/>
      <c r="J529" s="261"/>
      <c r="K529" s="261"/>
      <c r="L529" s="261"/>
      <c r="M529" s="261"/>
      <c r="N529" s="261"/>
      <c r="O529" s="261"/>
      <c r="P529" s="262">
        <v>2226</v>
      </c>
      <c r="Q529" s="260">
        <v>1060</v>
      </c>
      <c r="R529" s="260">
        <v>56010017156</v>
      </c>
      <c r="S529" s="703"/>
      <c r="T529" s="703"/>
    </row>
    <row r="530" spans="2:22">
      <c r="B530" s="258"/>
      <c r="C530" s="266" t="s">
        <v>3422</v>
      </c>
      <c r="D530" s="238">
        <v>0</v>
      </c>
      <c r="E530" s="238">
        <v>6.9000000000000006E-2</v>
      </c>
      <c r="F530" s="244">
        <v>6.9000000000000006E-2</v>
      </c>
      <c r="G530" s="260">
        <v>483</v>
      </c>
      <c r="H530" s="261" t="s">
        <v>32</v>
      </c>
      <c r="I530" s="261"/>
      <c r="J530" s="261"/>
      <c r="K530" s="261"/>
      <c r="L530" s="261"/>
      <c r="M530" s="261"/>
      <c r="N530" s="261"/>
      <c r="O530" s="261"/>
      <c r="P530" s="262">
        <v>139</v>
      </c>
      <c r="Q530" s="260">
        <v>66</v>
      </c>
      <c r="R530" s="260">
        <v>56010017131</v>
      </c>
      <c r="S530" s="703"/>
      <c r="T530" s="703"/>
    </row>
    <row r="531" spans="2:22">
      <c r="B531" s="342" t="s">
        <v>3423</v>
      </c>
      <c r="C531" s="242" t="s">
        <v>3424</v>
      </c>
      <c r="D531" s="254">
        <v>0</v>
      </c>
      <c r="E531" s="245">
        <v>0.151</v>
      </c>
      <c r="F531" s="232">
        <v>0.151</v>
      </c>
      <c r="G531" s="233">
        <v>604</v>
      </c>
      <c r="H531" s="234" t="s">
        <v>2933</v>
      </c>
      <c r="I531" s="234"/>
      <c r="J531" s="234"/>
      <c r="K531" s="234"/>
      <c r="L531" s="234"/>
      <c r="M531" s="234"/>
      <c r="N531" s="234"/>
      <c r="O531" s="234"/>
      <c r="P531" s="235">
        <v>0</v>
      </c>
      <c r="Q531" s="233"/>
      <c r="R531" s="233">
        <v>56010017025</v>
      </c>
      <c r="S531" s="464" t="s">
        <v>3561</v>
      </c>
      <c r="T531" s="464">
        <v>2028</v>
      </c>
    </row>
    <row r="532" spans="2:22">
      <c r="B532" s="342" t="s">
        <v>3425</v>
      </c>
      <c r="C532" s="242" t="s">
        <v>3426</v>
      </c>
      <c r="D532" s="245">
        <v>0</v>
      </c>
      <c r="E532" s="232">
        <v>7.1999999999999995E-2</v>
      </c>
      <c r="F532" s="232">
        <v>7.1999999999999995E-2</v>
      </c>
      <c r="G532" s="233">
        <v>492</v>
      </c>
      <c r="H532" s="234" t="s">
        <v>32</v>
      </c>
      <c r="I532" s="234"/>
      <c r="J532" s="234"/>
      <c r="K532" s="234"/>
      <c r="L532" s="234"/>
      <c r="M532" s="234"/>
      <c r="N532" s="234"/>
      <c r="O532" s="234"/>
      <c r="P532" s="235">
        <v>175</v>
      </c>
      <c r="Q532" s="233">
        <v>71</v>
      </c>
      <c r="R532" s="233">
        <v>56010027185</v>
      </c>
      <c r="S532" s="694" t="s">
        <v>3561</v>
      </c>
      <c r="T532" s="694">
        <v>2028</v>
      </c>
    </row>
    <row r="533" spans="2:22">
      <c r="B533" s="258"/>
      <c r="C533" s="259"/>
      <c r="D533" s="244">
        <v>7.1999999999999995E-2</v>
      </c>
      <c r="E533" s="244">
        <v>0.90999999999999992</v>
      </c>
      <c r="F533" s="244">
        <v>0.83799999999999997</v>
      </c>
      <c r="G533" s="260">
        <v>3352</v>
      </c>
      <c r="H533" s="261" t="s">
        <v>2933</v>
      </c>
      <c r="I533" s="261"/>
      <c r="J533" s="261"/>
      <c r="K533" s="261"/>
      <c r="L533" s="261"/>
      <c r="M533" s="261"/>
      <c r="N533" s="261"/>
      <c r="O533" s="261"/>
      <c r="P533" s="262">
        <v>0</v>
      </c>
      <c r="Q533" s="260"/>
      <c r="R533" s="260">
        <v>56010027185</v>
      </c>
      <c r="S533" s="703"/>
      <c r="T533" s="703"/>
    </row>
    <row r="534" spans="2:22">
      <c r="B534" s="258"/>
      <c r="C534" s="259"/>
      <c r="D534" s="263">
        <v>0.90999999999999992</v>
      </c>
      <c r="E534" s="263">
        <v>0.98</v>
      </c>
      <c r="F534" s="238">
        <v>7.0000000000000007E-2</v>
      </c>
      <c r="G534" s="239">
        <v>280</v>
      </c>
      <c r="H534" s="240" t="s">
        <v>2933</v>
      </c>
      <c r="I534" s="240"/>
      <c r="J534" s="240"/>
      <c r="K534" s="240"/>
      <c r="L534" s="240"/>
      <c r="M534" s="240"/>
      <c r="N534" s="240"/>
      <c r="O534" s="240"/>
      <c r="P534" s="241">
        <v>0</v>
      </c>
      <c r="Q534" s="239"/>
      <c r="R534" s="239">
        <v>56010020278</v>
      </c>
      <c r="S534" s="703"/>
      <c r="T534" s="703"/>
    </row>
    <row r="535" spans="2:22">
      <c r="B535" s="342" t="s">
        <v>3427</v>
      </c>
      <c r="C535" s="242" t="s">
        <v>3428</v>
      </c>
      <c r="D535" s="232">
        <v>0</v>
      </c>
      <c r="E535" s="232">
        <v>0.78500000000000003</v>
      </c>
      <c r="F535" s="232">
        <v>0.78500000000000003</v>
      </c>
      <c r="G535" s="233">
        <v>5222</v>
      </c>
      <c r="H535" s="234" t="s">
        <v>32</v>
      </c>
      <c r="I535" s="234"/>
      <c r="J535" s="234"/>
      <c r="K535" s="234"/>
      <c r="L535" s="234"/>
      <c r="M535" s="234"/>
      <c r="N535" s="234"/>
      <c r="O535" s="234"/>
      <c r="P535" s="235">
        <v>1438</v>
      </c>
      <c r="Q535" s="233">
        <v>741</v>
      </c>
      <c r="R535" s="233">
        <v>56010017113</v>
      </c>
      <c r="S535" s="464" t="s">
        <v>3561</v>
      </c>
      <c r="T535" s="464">
        <v>2028</v>
      </c>
    </row>
    <row r="536" spans="2:22">
      <c r="B536" s="342" t="s">
        <v>3429</v>
      </c>
      <c r="C536" s="253" t="s">
        <v>3430</v>
      </c>
      <c r="D536" s="254">
        <v>0</v>
      </c>
      <c r="E536" s="254">
        <v>1</v>
      </c>
      <c r="F536" s="254">
        <v>1</v>
      </c>
      <c r="G536" s="255">
        <v>6000</v>
      </c>
      <c r="H536" s="256" t="s">
        <v>32</v>
      </c>
      <c r="I536" s="256"/>
      <c r="J536" s="256"/>
      <c r="K536" s="256"/>
      <c r="L536" s="256"/>
      <c r="M536" s="256"/>
      <c r="N536" s="256"/>
      <c r="O536" s="256"/>
      <c r="P536" s="257">
        <v>0</v>
      </c>
      <c r="Q536" s="255"/>
      <c r="R536" s="255">
        <v>56010027125</v>
      </c>
      <c r="S536" s="464" t="s">
        <v>3561</v>
      </c>
      <c r="T536" s="464">
        <v>2028</v>
      </c>
    </row>
    <row r="537" spans="2:22">
      <c r="B537" s="342" t="s">
        <v>3431</v>
      </c>
      <c r="C537" s="253" t="s">
        <v>3432</v>
      </c>
      <c r="D537" s="254">
        <v>0</v>
      </c>
      <c r="E537" s="254">
        <v>0.318</v>
      </c>
      <c r="F537" s="254">
        <v>0.318</v>
      </c>
      <c r="G537" s="255">
        <v>1590</v>
      </c>
      <c r="H537" s="256" t="s">
        <v>3096</v>
      </c>
      <c r="I537" s="256"/>
      <c r="J537" s="256"/>
      <c r="K537" s="256"/>
      <c r="L537" s="256"/>
      <c r="M537" s="256"/>
      <c r="N537" s="256"/>
      <c r="O537" s="256"/>
      <c r="P537" s="257">
        <v>0</v>
      </c>
      <c r="Q537" s="255"/>
      <c r="R537" s="255">
        <v>56010027132</v>
      </c>
      <c r="S537" s="464" t="s">
        <v>3561</v>
      </c>
      <c r="T537" s="464">
        <v>2028</v>
      </c>
    </row>
    <row r="538" spans="2:22" ht="22.5">
      <c r="B538" s="342" t="s">
        <v>3433</v>
      </c>
      <c r="C538" s="360" t="s">
        <v>3434</v>
      </c>
      <c r="D538" s="280"/>
      <c r="E538" s="280"/>
      <c r="F538" s="280"/>
      <c r="G538" s="281"/>
      <c r="H538" s="281"/>
      <c r="I538" s="281" t="s">
        <v>3598</v>
      </c>
      <c r="J538" s="281">
        <v>0.15</v>
      </c>
      <c r="K538" s="361" t="s">
        <v>3435</v>
      </c>
      <c r="L538" s="281">
        <v>81</v>
      </c>
      <c r="M538" s="281">
        <v>243</v>
      </c>
      <c r="N538" s="281" t="s">
        <v>3436</v>
      </c>
      <c r="O538" s="281" t="s">
        <v>3025</v>
      </c>
      <c r="P538" s="282"/>
      <c r="Q538" s="281"/>
      <c r="R538" s="281"/>
      <c r="S538" s="464" t="s">
        <v>3561</v>
      </c>
      <c r="T538" s="464">
        <v>2028</v>
      </c>
    </row>
    <row r="539" spans="2:22">
      <c r="B539" s="362"/>
      <c r="C539" s="362"/>
      <c r="D539" s="363"/>
      <c r="E539" s="364"/>
      <c r="F539" s="364"/>
      <c r="G539" s="364"/>
      <c r="H539" s="362"/>
      <c r="I539" s="362"/>
      <c r="J539" s="362"/>
      <c r="K539" s="362"/>
      <c r="L539" s="365"/>
      <c r="M539" s="362"/>
      <c r="N539" s="362"/>
      <c r="O539" s="362"/>
      <c r="P539" s="366"/>
      <c r="Q539" s="367"/>
      <c r="R539" s="362"/>
      <c r="S539" s="462"/>
    </row>
    <row r="540" spans="2:22">
      <c r="B540" s="368"/>
      <c r="C540" s="368"/>
      <c r="I540" s="368"/>
    </row>
    <row r="541" spans="2:22">
      <c r="B541" s="369" t="s">
        <v>3437</v>
      </c>
      <c r="C541" s="370"/>
      <c r="D541" s="370"/>
      <c r="E541" s="371"/>
      <c r="F541" s="372">
        <f>SUM(F7:F538)</f>
        <v>140.5499999999999</v>
      </c>
      <c r="G541" s="389">
        <f>SUM(G7:G538)</f>
        <v>788278</v>
      </c>
      <c r="H541" s="391"/>
      <c r="I541" s="374"/>
      <c r="J541" s="375"/>
      <c r="K541" s="63" t="s">
        <v>3438</v>
      </c>
      <c r="L541" s="537">
        <f>SUM(L7:L538)</f>
        <v>635.20000000000005</v>
      </c>
      <c r="M541" s="64">
        <f>SUM(M7:M538)</f>
        <v>4284</v>
      </c>
      <c r="N541" s="376"/>
      <c r="O541" s="63" t="s">
        <v>142</v>
      </c>
      <c r="P541" s="377">
        <f>SUM(P7:P538)</f>
        <v>136111</v>
      </c>
      <c r="Q541" s="377">
        <f>SUM(Q7:Q538)</f>
        <v>63703</v>
      </c>
      <c r="R541" s="376"/>
      <c r="S541" s="375"/>
    </row>
    <row r="542" spans="2:22">
      <c r="B542" s="378" t="s">
        <v>3439</v>
      </c>
      <c r="C542" s="379"/>
      <c r="D542" s="380"/>
      <c r="E542" s="380"/>
      <c r="F542" s="60">
        <f>SUMIF(H7:H538,"melnais",F7:F538)+SUMIF(H7:H538,"virsmas aps.",F7:F538)</f>
        <v>99.321999999999989</v>
      </c>
      <c r="G542" s="390">
        <f>SUMIF(H7:H538,"melnais",G7:G538)+SUMIF(H7:H538,"virsmas aps.",G7:G538)</f>
        <v>623944</v>
      </c>
      <c r="H542" s="392"/>
      <c r="I542" s="382"/>
      <c r="J542" s="383"/>
      <c r="K542" s="376"/>
      <c r="L542" s="376"/>
      <c r="M542" s="384"/>
      <c r="N542" s="384"/>
      <c r="O542" s="376"/>
      <c r="P542" s="376"/>
      <c r="Q542" s="385"/>
      <c r="R542" s="376"/>
      <c r="S542" s="375"/>
      <c r="V542" s="455"/>
    </row>
    <row r="543" spans="2:22">
      <c r="B543" s="378" t="s">
        <v>3440</v>
      </c>
      <c r="C543" s="379"/>
      <c r="D543" s="379"/>
      <c r="E543" s="380"/>
      <c r="F543" s="60">
        <f>SUMIF(H7:H538,"bruģis",F7:F538)+SUMIF(H7:H538,"bet.plātnes",F7:F538)</f>
        <v>2.4259999999999997</v>
      </c>
      <c r="G543" s="390">
        <f>SUMIF(H7:H538,"bruģis",G7:G538)+SUMIF(H7:H538,"bet.plātnes",G7:G538)</f>
        <v>14572</v>
      </c>
      <c r="H543" s="392"/>
      <c r="I543" s="376"/>
      <c r="J543" s="375"/>
      <c r="K543" s="376"/>
      <c r="L543" s="386"/>
      <c r="M543" s="386"/>
      <c r="N543" s="386"/>
      <c r="O543" s="376"/>
      <c r="P543" s="376"/>
      <c r="Q543" s="385"/>
      <c r="R543" s="376"/>
      <c r="S543" s="375"/>
      <c r="V543" s="455"/>
    </row>
    <row r="544" spans="2:22">
      <c r="B544" s="378" t="s">
        <v>139</v>
      </c>
      <c r="C544" s="379"/>
      <c r="D544" s="379"/>
      <c r="E544" s="380"/>
      <c r="F544" s="60">
        <f>SUMIF(H7:H538,"grants",F7:F538)</f>
        <v>37.113000000000007</v>
      </c>
      <c r="G544" s="390">
        <f>SUMIF(H7:H538,"grants",G7:G538)</f>
        <v>144555</v>
      </c>
      <c r="H544" s="392"/>
      <c r="I544" s="376"/>
      <c r="J544" s="375"/>
      <c r="K544" s="376"/>
      <c r="L544" s="386"/>
      <c r="M544" s="386"/>
      <c r="N544" s="386"/>
      <c r="O544" s="376"/>
      <c r="P544" s="376"/>
      <c r="Q544" s="385"/>
      <c r="R544" s="376"/>
      <c r="S544" s="375"/>
    </row>
    <row r="545" spans="2:20">
      <c r="B545" s="378" t="s">
        <v>3441</v>
      </c>
      <c r="C545" s="379"/>
      <c r="D545" s="379"/>
      <c r="E545" s="380"/>
      <c r="F545" s="60">
        <f>SUMIF(H7:H538,"bez seguma",F7:F538)</f>
        <v>1.6890000000000001</v>
      </c>
      <c r="G545" s="390">
        <f>SUMIF(H7:H538,"bez seguma",G7:G538)</f>
        <v>5207</v>
      </c>
      <c r="H545" s="392"/>
      <c r="I545" s="387"/>
      <c r="J545" s="375"/>
      <c r="K545" s="388"/>
      <c r="L545" s="386"/>
      <c r="M545" s="386"/>
      <c r="N545" s="386"/>
      <c r="O545" s="376"/>
      <c r="P545" s="376"/>
      <c r="Q545" s="385"/>
      <c r="R545" s="376"/>
      <c r="S545" s="375"/>
    </row>
    <row r="547" spans="2:20" s="375" customFormat="1" ht="12.75">
      <c r="B547" s="874" t="s">
        <v>3442</v>
      </c>
      <c r="C547" s="874"/>
      <c r="D547" s="874"/>
      <c r="E547" s="874"/>
      <c r="F547" s="874"/>
      <c r="G547" s="874"/>
      <c r="H547" s="874"/>
      <c r="I547" s="874"/>
      <c r="J547" s="874"/>
      <c r="K547" s="874"/>
      <c r="L547" s="874"/>
      <c r="M547" s="874"/>
      <c r="N547" s="874"/>
      <c r="O547" s="874"/>
      <c r="P547" s="874"/>
      <c r="Q547" s="874"/>
      <c r="R547" s="874"/>
      <c r="S547" s="874"/>
    </row>
    <row r="549" spans="2:20" ht="15" customHeight="1">
      <c r="B549" s="693" t="s">
        <v>0</v>
      </c>
      <c r="C549" s="693" t="s">
        <v>1</v>
      </c>
      <c r="D549" s="747" t="s">
        <v>2</v>
      </c>
      <c r="E549" s="747"/>
      <c r="F549" s="747"/>
      <c r="G549" s="747"/>
      <c r="H549" s="747"/>
      <c r="I549" s="747"/>
      <c r="J549" s="747"/>
      <c r="K549" s="747"/>
      <c r="L549" s="747"/>
      <c r="M549" s="747"/>
      <c r="N549" s="747"/>
      <c r="O549" s="747"/>
      <c r="P549" s="747"/>
      <c r="Q549" s="747"/>
      <c r="R549" s="693" t="s">
        <v>3</v>
      </c>
      <c r="S549" s="693" t="s">
        <v>124</v>
      </c>
      <c r="T549" s="693" t="s">
        <v>3562</v>
      </c>
    </row>
    <row r="550" spans="2:20">
      <c r="B550" s="693"/>
      <c r="C550" s="693"/>
      <c r="D550" s="693" t="s">
        <v>4</v>
      </c>
      <c r="E550" s="693"/>
      <c r="F550" s="693"/>
      <c r="G550" s="693"/>
      <c r="H550" s="693"/>
      <c r="I550" s="693" t="s">
        <v>5</v>
      </c>
      <c r="J550" s="693"/>
      <c r="K550" s="693"/>
      <c r="L550" s="693"/>
      <c r="M550" s="693"/>
      <c r="N550" s="693"/>
      <c r="O550" s="693"/>
      <c r="P550" s="693" t="s">
        <v>55</v>
      </c>
      <c r="Q550" s="703"/>
      <c r="R550" s="703"/>
      <c r="S550" s="694"/>
      <c r="T550" s="694"/>
    </row>
    <row r="551" spans="2:20">
      <c r="B551" s="693"/>
      <c r="C551" s="693"/>
      <c r="D551" s="693" t="s">
        <v>6</v>
      </c>
      <c r="E551" s="693"/>
      <c r="F551" s="693" t="s">
        <v>7</v>
      </c>
      <c r="G551" s="693" t="s">
        <v>12</v>
      </c>
      <c r="H551" s="693" t="s">
        <v>8</v>
      </c>
      <c r="I551" s="693" t="s">
        <v>9</v>
      </c>
      <c r="J551" s="693" t="s">
        <v>10</v>
      </c>
      <c r="K551" s="693"/>
      <c r="L551" s="693" t="s">
        <v>11</v>
      </c>
      <c r="M551" s="693" t="s">
        <v>12</v>
      </c>
      <c r="N551" s="693" t="s">
        <v>13</v>
      </c>
      <c r="O551" s="755" t="s">
        <v>14</v>
      </c>
      <c r="P551" s="693" t="s">
        <v>56</v>
      </c>
      <c r="Q551" s="693" t="s">
        <v>11</v>
      </c>
      <c r="R551" s="693" t="s">
        <v>57</v>
      </c>
      <c r="S551" s="694"/>
      <c r="T551" s="694"/>
    </row>
    <row r="552" spans="2:20" ht="58.5" customHeight="1">
      <c r="B552" s="693"/>
      <c r="C552" s="693"/>
      <c r="D552" s="3" t="s">
        <v>15</v>
      </c>
      <c r="E552" s="3" t="s">
        <v>16</v>
      </c>
      <c r="F552" s="693"/>
      <c r="G552" s="693"/>
      <c r="H552" s="693"/>
      <c r="I552" s="693"/>
      <c r="J552" s="3" t="s">
        <v>17</v>
      </c>
      <c r="K552" s="3" t="s">
        <v>18</v>
      </c>
      <c r="L552" s="693"/>
      <c r="M552" s="693"/>
      <c r="N552" s="693"/>
      <c r="O552" s="755"/>
      <c r="P552" s="703"/>
      <c r="Q552" s="703"/>
      <c r="R552" s="693"/>
      <c r="S552" s="694"/>
      <c r="T552" s="694"/>
    </row>
    <row r="553" spans="2:20">
      <c r="B553" s="5">
        <v>1</v>
      </c>
      <c r="C553" s="5">
        <v>2</v>
      </c>
      <c r="D553" s="5">
        <v>3</v>
      </c>
      <c r="E553" s="5">
        <v>4</v>
      </c>
      <c r="F553" s="5">
        <v>5</v>
      </c>
      <c r="G553" s="5">
        <v>6</v>
      </c>
      <c r="H553" s="5">
        <v>7</v>
      </c>
      <c r="I553" s="5">
        <v>8</v>
      </c>
      <c r="J553" s="5">
        <v>9</v>
      </c>
      <c r="K553" s="5">
        <v>10</v>
      </c>
      <c r="L553" s="5">
        <v>11</v>
      </c>
      <c r="M553" s="5">
        <v>12</v>
      </c>
      <c r="N553" s="5">
        <v>13</v>
      </c>
      <c r="O553" s="5">
        <v>14</v>
      </c>
      <c r="P553" s="5">
        <v>15</v>
      </c>
      <c r="Q553" s="5">
        <v>16</v>
      </c>
      <c r="R553" s="5">
        <v>17</v>
      </c>
      <c r="S553" s="5">
        <v>18</v>
      </c>
      <c r="T553" s="5">
        <v>19</v>
      </c>
    </row>
    <row r="554" spans="2:20">
      <c r="B554" s="685" t="s">
        <v>3443</v>
      </c>
      <c r="C554" s="879" t="s">
        <v>3444</v>
      </c>
      <c r="D554" s="183">
        <v>0</v>
      </c>
      <c r="E554" s="183">
        <v>0.128</v>
      </c>
      <c r="F554" s="183">
        <f>E554-D554</f>
        <v>0.128</v>
      </c>
      <c r="G554" s="393">
        <v>576</v>
      </c>
      <c r="H554" s="3" t="s">
        <v>2933</v>
      </c>
      <c r="I554" s="3"/>
      <c r="J554" s="3"/>
      <c r="K554" s="3"/>
      <c r="L554" s="3"/>
      <c r="M554" s="3"/>
      <c r="N554" s="3"/>
      <c r="O554" s="3"/>
      <c r="P554" s="3"/>
      <c r="Q554" s="3"/>
      <c r="R554" s="3">
        <v>56050010520</v>
      </c>
      <c r="S554" s="464" t="s">
        <v>3560</v>
      </c>
      <c r="T554" s="464">
        <v>2027</v>
      </c>
    </row>
    <row r="555" spans="2:20">
      <c r="B555" s="738"/>
      <c r="C555" s="880"/>
      <c r="D555" s="183">
        <v>0.128</v>
      </c>
      <c r="E555" s="183">
        <v>0.20799999999999999</v>
      </c>
      <c r="F555" s="183">
        <f>E555-D555</f>
        <v>7.9999999999999988E-2</v>
      </c>
      <c r="G555" s="393">
        <v>360</v>
      </c>
      <c r="H555" s="3" t="s">
        <v>32</v>
      </c>
      <c r="I555" s="3"/>
      <c r="J555" s="3"/>
      <c r="K555" s="3"/>
      <c r="L555" s="3"/>
      <c r="M555" s="3"/>
      <c r="N555" s="3"/>
      <c r="O555" s="3"/>
      <c r="P555" s="3"/>
      <c r="Q555" s="3"/>
      <c r="R555" s="3">
        <v>56050010578</v>
      </c>
      <c r="S555" s="464" t="s">
        <v>3560</v>
      </c>
      <c r="T555" s="464">
        <v>2027</v>
      </c>
    </row>
    <row r="556" spans="2:20">
      <c r="B556" s="737"/>
      <c r="C556" s="881"/>
      <c r="D556" s="183">
        <v>0.20799999999999999</v>
      </c>
      <c r="E556" s="183">
        <v>0.252</v>
      </c>
      <c r="F556" s="183">
        <f>E556-D556</f>
        <v>4.4000000000000011E-2</v>
      </c>
      <c r="G556" s="393">
        <v>198</v>
      </c>
      <c r="H556" s="3" t="s">
        <v>2933</v>
      </c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464" t="s">
        <v>3560</v>
      </c>
      <c r="T556" s="464">
        <v>2027</v>
      </c>
    </row>
    <row r="557" spans="2:20">
      <c r="B557" s="342" t="s">
        <v>3445</v>
      </c>
      <c r="C557" s="187" t="s">
        <v>3446</v>
      </c>
      <c r="D557" s="183">
        <v>0</v>
      </c>
      <c r="E557" s="183">
        <v>0.32100000000000001</v>
      </c>
      <c r="F557" s="183">
        <f t="shared" ref="F557:F610" si="0">E557-D557</f>
        <v>0.32100000000000001</v>
      </c>
      <c r="G557" s="393">
        <v>1027</v>
      </c>
      <c r="H557" s="184" t="s">
        <v>2933</v>
      </c>
      <c r="I557" s="185"/>
      <c r="J557" s="185"/>
      <c r="K557" s="187"/>
      <c r="L557" s="187"/>
      <c r="M557" s="187"/>
      <c r="N557" s="394"/>
      <c r="O557" s="187"/>
      <c r="P557" s="395">
        <v>0</v>
      </c>
      <c r="Q557" s="184"/>
      <c r="R557" s="184">
        <v>56050010624</v>
      </c>
      <c r="S557" s="464" t="s">
        <v>3560</v>
      </c>
      <c r="T557" s="464">
        <v>2027</v>
      </c>
    </row>
    <row r="558" spans="2:20" ht="22.5">
      <c r="B558" s="6" t="s">
        <v>3447</v>
      </c>
      <c r="C558" s="187" t="s">
        <v>3448</v>
      </c>
      <c r="D558" s="183">
        <v>0</v>
      </c>
      <c r="E558" s="183">
        <v>0.113</v>
      </c>
      <c r="F558" s="183">
        <f t="shared" si="0"/>
        <v>0.113</v>
      </c>
      <c r="G558" s="393">
        <v>1028</v>
      </c>
      <c r="H558" s="184" t="s">
        <v>2933</v>
      </c>
      <c r="I558" s="396"/>
      <c r="J558" s="396"/>
      <c r="K558" s="397"/>
      <c r="L558" s="397"/>
      <c r="M558" s="397"/>
      <c r="N558" s="398"/>
      <c r="O558" s="397"/>
      <c r="P558" s="399"/>
      <c r="Q558" s="400"/>
      <c r="R558" s="400" t="s">
        <v>3449</v>
      </c>
      <c r="S558" s="464" t="s">
        <v>3560</v>
      </c>
      <c r="T558" s="464">
        <v>2027</v>
      </c>
    </row>
    <row r="559" spans="2:20">
      <c r="B559" s="882" t="s">
        <v>3450</v>
      </c>
      <c r="C559" s="884" t="s">
        <v>3451</v>
      </c>
      <c r="D559" s="401">
        <v>0</v>
      </c>
      <c r="E559" s="401">
        <v>0.12</v>
      </c>
      <c r="F559" s="401">
        <f t="shared" si="0"/>
        <v>0.12</v>
      </c>
      <c r="G559" s="402">
        <v>540</v>
      </c>
      <c r="H559" s="403" t="s">
        <v>2933</v>
      </c>
      <c r="I559" s="404"/>
      <c r="J559" s="404"/>
      <c r="K559" s="405"/>
      <c r="L559" s="405"/>
      <c r="M559" s="405"/>
      <c r="N559" s="406"/>
      <c r="O559" s="405"/>
      <c r="P559" s="407"/>
      <c r="Q559" s="403"/>
      <c r="R559" s="403">
        <v>56050010007</v>
      </c>
      <c r="S559" s="694" t="s">
        <v>3560</v>
      </c>
      <c r="T559" s="694">
        <v>2027</v>
      </c>
    </row>
    <row r="560" spans="2:20" ht="22.5">
      <c r="B560" s="883"/>
      <c r="C560" s="885"/>
      <c r="D560" s="408">
        <v>0</v>
      </c>
      <c r="E560" s="408">
        <v>0.39</v>
      </c>
      <c r="F560" s="408">
        <f t="shared" si="0"/>
        <v>0.39</v>
      </c>
      <c r="G560" s="409">
        <v>1215</v>
      </c>
      <c r="H560" s="410" t="s">
        <v>42</v>
      </c>
      <c r="I560" s="411"/>
      <c r="J560" s="411"/>
      <c r="K560" s="412"/>
      <c r="L560" s="412"/>
      <c r="M560" s="412"/>
      <c r="N560" s="413"/>
      <c r="O560" s="412"/>
      <c r="P560" s="414"/>
      <c r="Q560" s="410"/>
      <c r="R560" s="410"/>
      <c r="S560" s="703"/>
      <c r="T560" s="703"/>
    </row>
    <row r="561" spans="2:20" ht="22.5">
      <c r="B561" s="342" t="s">
        <v>3452</v>
      </c>
      <c r="C561" s="187" t="s">
        <v>3453</v>
      </c>
      <c r="D561" s="183">
        <v>0</v>
      </c>
      <c r="E561" s="183">
        <v>1.4870000000000001</v>
      </c>
      <c r="F561" s="183">
        <f t="shared" si="0"/>
        <v>1.4870000000000001</v>
      </c>
      <c r="G561" s="393">
        <v>11524</v>
      </c>
      <c r="H561" s="184" t="s">
        <v>32</v>
      </c>
      <c r="I561" s="185" t="s">
        <v>3582</v>
      </c>
      <c r="J561" s="185" t="s">
        <v>3454</v>
      </c>
      <c r="K561" s="186" t="s">
        <v>3455</v>
      </c>
      <c r="L561" s="187">
        <v>36</v>
      </c>
      <c r="M561" s="187">
        <v>324</v>
      </c>
      <c r="N561" s="394"/>
      <c r="O561" s="187" t="s">
        <v>253</v>
      </c>
      <c r="P561" s="395">
        <v>3666.6000000000004</v>
      </c>
      <c r="Q561" s="395">
        <v>1746</v>
      </c>
      <c r="R561" s="184">
        <v>56050010233</v>
      </c>
      <c r="S561" s="464" t="s">
        <v>3560</v>
      </c>
      <c r="T561" s="464">
        <v>2027</v>
      </c>
    </row>
    <row r="562" spans="2:20">
      <c r="B562" s="342" t="s">
        <v>3456</v>
      </c>
      <c r="C562" s="187" t="s">
        <v>1429</v>
      </c>
      <c r="D562" s="183">
        <v>0</v>
      </c>
      <c r="E562" s="183">
        <v>1.0029999999999999</v>
      </c>
      <c r="F562" s="183">
        <f t="shared" si="0"/>
        <v>1.0029999999999999</v>
      </c>
      <c r="G562" s="393">
        <v>3510</v>
      </c>
      <c r="H562" s="184" t="s">
        <v>32</v>
      </c>
      <c r="I562" s="185"/>
      <c r="J562" s="185"/>
      <c r="K562" s="187"/>
      <c r="L562" s="187"/>
      <c r="M562" s="187"/>
      <c r="N562" s="394"/>
      <c r="O562" s="187"/>
      <c r="P562" s="395">
        <v>999.6</v>
      </c>
      <c r="Q562" s="395">
        <v>588</v>
      </c>
      <c r="R562" s="184">
        <v>56050010392</v>
      </c>
      <c r="S562" s="464" t="s">
        <v>3560</v>
      </c>
      <c r="T562" s="464">
        <v>2027</v>
      </c>
    </row>
    <row r="563" spans="2:20">
      <c r="B563" s="882" t="s">
        <v>3457</v>
      </c>
      <c r="C563" s="884" t="s">
        <v>3014</v>
      </c>
      <c r="D563" s="401">
        <v>0</v>
      </c>
      <c r="E563" s="401">
        <v>0.09</v>
      </c>
      <c r="F563" s="401">
        <f t="shared" si="0"/>
        <v>0.09</v>
      </c>
      <c r="G563" s="402">
        <v>315</v>
      </c>
      <c r="H563" s="403" t="s">
        <v>2933</v>
      </c>
      <c r="I563" s="404"/>
      <c r="J563" s="404"/>
      <c r="K563" s="405"/>
      <c r="L563" s="405"/>
      <c r="M563" s="405"/>
      <c r="N563" s="406"/>
      <c r="O563" s="405"/>
      <c r="P563" s="407"/>
      <c r="Q563" s="403"/>
      <c r="R563" s="403">
        <v>56050010723</v>
      </c>
      <c r="S563" s="694" t="s">
        <v>3560</v>
      </c>
      <c r="T563" s="694">
        <v>2027</v>
      </c>
    </row>
    <row r="564" spans="2:20" ht="22.5">
      <c r="B564" s="886"/>
      <c r="C564" s="887"/>
      <c r="D564" s="415">
        <v>0.09</v>
      </c>
      <c r="E564" s="415">
        <v>0.30599999999999999</v>
      </c>
      <c r="F564" s="415">
        <f t="shared" si="0"/>
        <v>0.216</v>
      </c>
      <c r="G564" s="416">
        <v>756</v>
      </c>
      <c r="H564" s="417" t="s">
        <v>42</v>
      </c>
      <c r="I564" s="418"/>
      <c r="J564" s="418"/>
      <c r="K564" s="419"/>
      <c r="L564" s="419"/>
      <c r="M564" s="419"/>
      <c r="N564" s="420"/>
      <c r="O564" s="419"/>
      <c r="P564" s="465"/>
      <c r="Q564" s="417"/>
      <c r="R564" s="417">
        <v>56050010723</v>
      </c>
      <c r="S564" s="703"/>
      <c r="T564" s="703"/>
    </row>
    <row r="565" spans="2:20">
      <c r="B565" s="883"/>
      <c r="C565" s="885"/>
      <c r="D565" s="408">
        <v>0.30599999999999999</v>
      </c>
      <c r="E565" s="408">
        <v>0.45800000000000002</v>
      </c>
      <c r="F565" s="408">
        <f t="shared" si="0"/>
        <v>0.15200000000000002</v>
      </c>
      <c r="G565" s="409">
        <v>532</v>
      </c>
      <c r="H565" s="410" t="s">
        <v>2933</v>
      </c>
      <c r="I565" s="411"/>
      <c r="J565" s="411"/>
      <c r="K565" s="412"/>
      <c r="L565" s="412"/>
      <c r="M565" s="412"/>
      <c r="N565" s="413"/>
      <c r="O565" s="412"/>
      <c r="P565" s="414"/>
      <c r="Q565" s="410"/>
      <c r="R565" s="410">
        <v>56050010723</v>
      </c>
      <c r="S565" s="703"/>
      <c r="T565" s="703"/>
    </row>
    <row r="566" spans="2:20">
      <c r="B566" s="342" t="s">
        <v>3458</v>
      </c>
      <c r="C566" s="187" t="s">
        <v>2018</v>
      </c>
      <c r="D566" s="183">
        <v>0</v>
      </c>
      <c r="E566" s="183">
        <v>0.13500000000000001</v>
      </c>
      <c r="F566" s="183">
        <f t="shared" si="0"/>
        <v>0.13500000000000001</v>
      </c>
      <c r="G566" s="393">
        <v>567</v>
      </c>
      <c r="H566" s="184" t="s">
        <v>2933</v>
      </c>
      <c r="I566" s="185"/>
      <c r="J566" s="185"/>
      <c r="K566" s="187"/>
      <c r="L566" s="187"/>
      <c r="M566" s="187"/>
      <c r="N566" s="394"/>
      <c r="O566" s="187"/>
      <c r="P566" s="395"/>
      <c r="Q566" s="184"/>
      <c r="R566" s="184">
        <v>56050010236</v>
      </c>
      <c r="S566" s="464" t="s">
        <v>3560</v>
      </c>
      <c r="T566" s="464">
        <v>2027</v>
      </c>
    </row>
    <row r="567" spans="2:20">
      <c r="B567" s="342" t="s">
        <v>3459</v>
      </c>
      <c r="C567" s="187" t="s">
        <v>3048</v>
      </c>
      <c r="D567" s="183">
        <v>0</v>
      </c>
      <c r="E567" s="183">
        <v>0.115</v>
      </c>
      <c r="F567" s="183">
        <f t="shared" si="0"/>
        <v>0.115</v>
      </c>
      <c r="G567" s="393">
        <v>460</v>
      </c>
      <c r="H567" s="184" t="s">
        <v>2933</v>
      </c>
      <c r="I567" s="185"/>
      <c r="J567" s="185"/>
      <c r="K567" s="187"/>
      <c r="L567" s="187"/>
      <c r="M567" s="187"/>
      <c r="N567" s="394"/>
      <c r="O567" s="187"/>
      <c r="P567" s="395"/>
      <c r="Q567" s="184"/>
      <c r="R567" s="184">
        <v>56050010727</v>
      </c>
      <c r="S567" s="464" t="s">
        <v>3560</v>
      </c>
      <c r="T567" s="464">
        <v>2027</v>
      </c>
    </row>
    <row r="568" spans="2:20" ht="22.5">
      <c r="B568" s="342" t="s">
        <v>3460</v>
      </c>
      <c r="C568" s="187" t="s">
        <v>3058</v>
      </c>
      <c r="D568" s="183">
        <v>0</v>
      </c>
      <c r="E568" s="183">
        <v>0.437</v>
      </c>
      <c r="F568" s="183">
        <f t="shared" si="0"/>
        <v>0.437</v>
      </c>
      <c r="G568" s="393">
        <v>2666</v>
      </c>
      <c r="H568" s="184" t="s">
        <v>32</v>
      </c>
      <c r="I568" s="185" t="s">
        <v>3597</v>
      </c>
      <c r="J568" s="185">
        <v>0.437</v>
      </c>
      <c r="K568" s="186" t="s">
        <v>3461</v>
      </c>
      <c r="L568" s="187">
        <v>18</v>
      </c>
      <c r="M568" s="187">
        <v>180</v>
      </c>
      <c r="N568" s="394"/>
      <c r="O568" s="187" t="s">
        <v>253</v>
      </c>
      <c r="P568" s="466">
        <f>Q568*2.3</f>
        <v>177.1</v>
      </c>
      <c r="Q568" s="466">
        <v>77</v>
      </c>
      <c r="R568" s="184">
        <v>56050010719</v>
      </c>
      <c r="S568" s="464" t="s">
        <v>3560</v>
      </c>
      <c r="T568" s="464">
        <v>2027</v>
      </c>
    </row>
    <row r="569" spans="2:20">
      <c r="B569" s="342" t="s">
        <v>3462</v>
      </c>
      <c r="C569" s="421" t="s">
        <v>3463</v>
      </c>
      <c r="D569" s="422">
        <v>0</v>
      </c>
      <c r="E569" s="422">
        <v>9.1999999999999998E-2</v>
      </c>
      <c r="F569" s="422">
        <f t="shared" si="0"/>
        <v>9.1999999999999998E-2</v>
      </c>
      <c r="G569" s="423">
        <v>202</v>
      </c>
      <c r="H569" s="424" t="s">
        <v>2933</v>
      </c>
      <c r="I569" s="425"/>
      <c r="J569" s="425"/>
      <c r="K569" s="421"/>
      <c r="L569" s="421"/>
      <c r="M569" s="421"/>
      <c r="N569" s="426"/>
      <c r="O569" s="421"/>
      <c r="P569" s="467"/>
      <c r="Q569" s="424"/>
      <c r="R569" s="424">
        <v>56050010378</v>
      </c>
      <c r="S569" s="464" t="s">
        <v>3560</v>
      </c>
      <c r="T569" s="464">
        <v>2027</v>
      </c>
    </row>
    <row r="570" spans="2:20">
      <c r="B570" s="342" t="s">
        <v>3464</v>
      </c>
      <c r="C570" s="187" t="s">
        <v>3465</v>
      </c>
      <c r="D570" s="183">
        <v>0</v>
      </c>
      <c r="E570" s="183">
        <v>0.20399999999999999</v>
      </c>
      <c r="F570" s="183">
        <f t="shared" si="0"/>
        <v>0.20399999999999999</v>
      </c>
      <c r="G570" s="393">
        <v>857</v>
      </c>
      <c r="H570" s="184" t="s">
        <v>2933</v>
      </c>
      <c r="I570" s="185"/>
      <c r="J570" s="185"/>
      <c r="K570" s="187"/>
      <c r="L570" s="187"/>
      <c r="M570" s="187"/>
      <c r="N570" s="394"/>
      <c r="O570" s="187"/>
      <c r="P570" s="395"/>
      <c r="Q570" s="184"/>
      <c r="R570" s="184">
        <v>56050010718</v>
      </c>
      <c r="S570" s="464" t="s">
        <v>3560</v>
      </c>
      <c r="T570" s="464">
        <v>2027</v>
      </c>
    </row>
    <row r="571" spans="2:20">
      <c r="B571" s="342" t="s">
        <v>3466</v>
      </c>
      <c r="C571" s="427" t="s">
        <v>3467</v>
      </c>
      <c r="D571" s="194">
        <v>0</v>
      </c>
      <c r="E571" s="194">
        <v>0.502</v>
      </c>
      <c r="F571" s="194">
        <f t="shared" si="0"/>
        <v>0.502</v>
      </c>
      <c r="G571" s="428">
        <v>2359</v>
      </c>
      <c r="H571" s="196" t="s">
        <v>2933</v>
      </c>
      <c r="I571" s="195"/>
      <c r="J571" s="195"/>
      <c r="K571" s="427"/>
      <c r="L571" s="427"/>
      <c r="M571" s="427"/>
      <c r="N571" s="429"/>
      <c r="O571" s="427"/>
      <c r="P571" s="468"/>
      <c r="Q571" s="196"/>
      <c r="R571" s="196">
        <v>56050010458</v>
      </c>
      <c r="S571" s="464" t="s">
        <v>3560</v>
      </c>
      <c r="T571" s="464">
        <v>2027</v>
      </c>
    </row>
    <row r="572" spans="2:20">
      <c r="B572" s="873" t="s">
        <v>3468</v>
      </c>
      <c r="C572" s="875" t="s">
        <v>3469</v>
      </c>
      <c r="D572" s="401">
        <v>0</v>
      </c>
      <c r="E572" s="401">
        <v>9.4E-2</v>
      </c>
      <c r="F572" s="401">
        <f t="shared" si="0"/>
        <v>9.4E-2</v>
      </c>
      <c r="G572" s="402">
        <v>329</v>
      </c>
      <c r="H572" s="403" t="s">
        <v>2933</v>
      </c>
      <c r="I572" s="404"/>
      <c r="J572" s="404"/>
      <c r="K572" s="405"/>
      <c r="L572" s="405"/>
      <c r="M572" s="405"/>
      <c r="N572" s="406"/>
      <c r="O572" s="405"/>
      <c r="P572" s="407"/>
      <c r="Q572" s="403"/>
      <c r="R572" s="403">
        <v>56050010369</v>
      </c>
      <c r="S572" s="694" t="s">
        <v>3560</v>
      </c>
      <c r="T572" s="694">
        <v>2027</v>
      </c>
    </row>
    <row r="573" spans="2:20" ht="22.5">
      <c r="B573" s="737"/>
      <c r="C573" s="876"/>
      <c r="D573" s="408">
        <v>9.4E-2</v>
      </c>
      <c r="E573" s="408">
        <v>0.33200000000000002</v>
      </c>
      <c r="F573" s="408">
        <f t="shared" si="0"/>
        <v>0.23800000000000002</v>
      </c>
      <c r="G573" s="409">
        <v>833</v>
      </c>
      <c r="H573" s="410" t="s">
        <v>42</v>
      </c>
      <c r="I573" s="411"/>
      <c r="J573" s="411"/>
      <c r="K573" s="412"/>
      <c r="L573" s="412"/>
      <c r="M573" s="412"/>
      <c r="N573" s="413"/>
      <c r="O573" s="412"/>
      <c r="P573" s="414"/>
      <c r="Q573" s="410"/>
      <c r="R573" s="410">
        <v>56050010369</v>
      </c>
      <c r="S573" s="703"/>
      <c r="T573" s="703"/>
    </row>
    <row r="574" spans="2:20">
      <c r="B574" s="342" t="s">
        <v>3470</v>
      </c>
      <c r="C574" s="421" t="s">
        <v>3471</v>
      </c>
      <c r="D574" s="422">
        <v>0</v>
      </c>
      <c r="E574" s="422">
        <v>8.4000000000000005E-2</v>
      </c>
      <c r="F574" s="422">
        <f t="shared" si="0"/>
        <v>8.4000000000000005E-2</v>
      </c>
      <c r="G574" s="423">
        <v>378</v>
      </c>
      <c r="H574" s="424" t="s">
        <v>2933</v>
      </c>
      <c r="I574" s="425"/>
      <c r="J574" s="425"/>
      <c r="K574" s="421"/>
      <c r="L574" s="421"/>
      <c r="M574" s="421"/>
      <c r="N574" s="426"/>
      <c r="O574" s="421"/>
      <c r="P574" s="467"/>
      <c r="Q574" s="424"/>
      <c r="R574" s="424">
        <v>56050010389</v>
      </c>
      <c r="S574" s="464" t="s">
        <v>3560</v>
      </c>
      <c r="T574" s="464">
        <v>2027</v>
      </c>
    </row>
    <row r="575" spans="2:20">
      <c r="B575" s="342" t="s">
        <v>3472</v>
      </c>
      <c r="C575" s="187" t="s">
        <v>3473</v>
      </c>
      <c r="D575" s="183">
        <v>0</v>
      </c>
      <c r="E575" s="183">
        <v>0.104</v>
      </c>
      <c r="F575" s="183">
        <f t="shared" si="0"/>
        <v>0.104</v>
      </c>
      <c r="G575" s="393">
        <v>655</v>
      </c>
      <c r="H575" s="184" t="s">
        <v>2933</v>
      </c>
      <c r="I575" s="185"/>
      <c r="J575" s="185"/>
      <c r="K575" s="187"/>
      <c r="L575" s="187"/>
      <c r="M575" s="187"/>
      <c r="N575" s="394"/>
      <c r="O575" s="187"/>
      <c r="P575" s="395">
        <f>Q575*2.6</f>
        <v>91</v>
      </c>
      <c r="Q575" s="395">
        <v>35</v>
      </c>
      <c r="R575" s="184">
        <v>56050011108</v>
      </c>
      <c r="S575" s="464" t="s">
        <v>3560</v>
      </c>
      <c r="T575" s="464">
        <v>2027</v>
      </c>
    </row>
    <row r="576" spans="2:20">
      <c r="B576" s="342" t="s">
        <v>3474</v>
      </c>
      <c r="C576" s="421" t="s">
        <v>1048</v>
      </c>
      <c r="D576" s="422">
        <v>0</v>
      </c>
      <c r="E576" s="422">
        <v>0.108</v>
      </c>
      <c r="F576" s="422">
        <f t="shared" si="0"/>
        <v>0.108</v>
      </c>
      <c r="G576" s="423">
        <v>432</v>
      </c>
      <c r="H576" s="424" t="s">
        <v>2933</v>
      </c>
      <c r="I576" s="425"/>
      <c r="J576" s="425"/>
      <c r="K576" s="421"/>
      <c r="L576" s="421"/>
      <c r="M576" s="421"/>
      <c r="N576" s="426"/>
      <c r="O576" s="421"/>
      <c r="P576" s="467"/>
      <c r="Q576" s="424"/>
      <c r="R576" s="424">
        <v>56050010722</v>
      </c>
      <c r="S576" s="464" t="s">
        <v>3560</v>
      </c>
      <c r="T576" s="464">
        <v>2027</v>
      </c>
    </row>
    <row r="577" spans="2:20">
      <c r="B577" s="342" t="s">
        <v>3475</v>
      </c>
      <c r="C577" s="187" t="s">
        <v>3476</v>
      </c>
      <c r="D577" s="183">
        <v>0</v>
      </c>
      <c r="E577" s="183">
        <v>8.1000000000000003E-2</v>
      </c>
      <c r="F577" s="183">
        <f t="shared" si="0"/>
        <v>8.1000000000000003E-2</v>
      </c>
      <c r="G577" s="393">
        <v>421</v>
      </c>
      <c r="H577" s="184" t="s">
        <v>2933</v>
      </c>
      <c r="I577" s="185"/>
      <c r="J577" s="185"/>
      <c r="K577" s="187"/>
      <c r="L577" s="187"/>
      <c r="M577" s="187"/>
      <c r="N577" s="394"/>
      <c r="O577" s="187"/>
      <c r="P577" s="395"/>
      <c r="Q577" s="184"/>
      <c r="R577" s="184">
        <v>56050010621</v>
      </c>
      <c r="S577" s="464" t="s">
        <v>3560</v>
      </c>
      <c r="T577" s="464">
        <v>2027</v>
      </c>
    </row>
    <row r="578" spans="2:20">
      <c r="B578" s="873" t="s">
        <v>3477</v>
      </c>
      <c r="C578" s="877" t="s">
        <v>2200</v>
      </c>
      <c r="D578" s="401">
        <v>0</v>
      </c>
      <c r="E578" s="401">
        <v>0.183</v>
      </c>
      <c r="F578" s="401">
        <f t="shared" si="0"/>
        <v>0.183</v>
      </c>
      <c r="G578" s="402">
        <v>852</v>
      </c>
      <c r="H578" s="403" t="s">
        <v>32</v>
      </c>
      <c r="I578" s="404"/>
      <c r="J578" s="404"/>
      <c r="K578" s="405"/>
      <c r="L578" s="405"/>
      <c r="M578" s="405"/>
      <c r="N578" s="406"/>
      <c r="O578" s="405"/>
      <c r="P578" s="407"/>
      <c r="Q578" s="403"/>
      <c r="R578" s="403">
        <v>56050010065</v>
      </c>
      <c r="S578" s="694" t="s">
        <v>3560</v>
      </c>
      <c r="T578" s="694">
        <v>2027</v>
      </c>
    </row>
    <row r="579" spans="2:20">
      <c r="B579" s="737"/>
      <c r="C579" s="737"/>
      <c r="D579" s="408">
        <v>0.252</v>
      </c>
      <c r="E579" s="408">
        <v>0.439</v>
      </c>
      <c r="F579" s="408">
        <f t="shared" si="0"/>
        <v>0.187</v>
      </c>
      <c r="G579" s="409">
        <v>871</v>
      </c>
      <c r="H579" s="410" t="s">
        <v>2933</v>
      </c>
      <c r="I579" s="411"/>
      <c r="J579" s="411"/>
      <c r="K579" s="412"/>
      <c r="L579" s="412"/>
      <c r="M579" s="412"/>
      <c r="N579" s="413"/>
      <c r="O579" s="412"/>
      <c r="P579" s="414"/>
      <c r="Q579" s="410"/>
      <c r="R579" s="410">
        <v>56050010067</v>
      </c>
      <c r="S579" s="703"/>
      <c r="T579" s="703"/>
    </row>
    <row r="580" spans="2:20">
      <c r="B580" s="342" t="s">
        <v>3478</v>
      </c>
      <c r="C580" s="421" t="s">
        <v>3118</v>
      </c>
      <c r="D580" s="422">
        <v>0</v>
      </c>
      <c r="E580" s="422">
        <v>0.13</v>
      </c>
      <c r="F580" s="422">
        <f t="shared" si="0"/>
        <v>0.13</v>
      </c>
      <c r="G580" s="423">
        <v>585</v>
      </c>
      <c r="H580" s="424" t="s">
        <v>32</v>
      </c>
      <c r="I580" s="425"/>
      <c r="J580" s="425"/>
      <c r="K580" s="421"/>
      <c r="L580" s="421"/>
      <c r="M580" s="421"/>
      <c r="N580" s="426"/>
      <c r="O580" s="421"/>
      <c r="P580" s="467"/>
      <c r="Q580" s="424"/>
      <c r="R580" s="424">
        <v>56050010631</v>
      </c>
      <c r="S580" s="464" t="s">
        <v>3560</v>
      </c>
      <c r="T580" s="464">
        <v>2027</v>
      </c>
    </row>
    <row r="581" spans="2:20">
      <c r="B581" s="342" t="s">
        <v>3479</v>
      </c>
      <c r="C581" s="187" t="s">
        <v>3141</v>
      </c>
      <c r="D581" s="183">
        <v>0</v>
      </c>
      <c r="E581" s="183">
        <v>0.57999999999999996</v>
      </c>
      <c r="F581" s="183">
        <f t="shared" si="0"/>
        <v>0.57999999999999996</v>
      </c>
      <c r="G581" s="393">
        <v>2378</v>
      </c>
      <c r="H581" s="184" t="s">
        <v>2933</v>
      </c>
      <c r="I581" s="185"/>
      <c r="J581" s="185"/>
      <c r="K581" s="187"/>
      <c r="L581" s="187"/>
      <c r="M581" s="187"/>
      <c r="N581" s="394"/>
      <c r="O581" s="187"/>
      <c r="P581" s="395"/>
      <c r="Q581" s="184"/>
      <c r="R581" s="184">
        <v>56050010594</v>
      </c>
      <c r="S581" s="464" t="s">
        <v>3560</v>
      </c>
      <c r="T581" s="464">
        <v>2027</v>
      </c>
    </row>
    <row r="582" spans="2:20">
      <c r="B582" s="873" t="s">
        <v>3480</v>
      </c>
      <c r="C582" s="875" t="s">
        <v>3139</v>
      </c>
      <c r="D582" s="401">
        <v>0</v>
      </c>
      <c r="E582" s="401">
        <v>0.125</v>
      </c>
      <c r="F582" s="401">
        <f t="shared" si="0"/>
        <v>0.125</v>
      </c>
      <c r="G582" s="402">
        <v>563</v>
      </c>
      <c r="H582" s="403" t="s">
        <v>2933</v>
      </c>
      <c r="I582" s="404"/>
      <c r="J582" s="404"/>
      <c r="K582" s="405"/>
      <c r="L582" s="405"/>
      <c r="M582" s="405"/>
      <c r="N582" s="406"/>
      <c r="O582" s="405"/>
      <c r="P582" s="407"/>
      <c r="Q582" s="403"/>
      <c r="R582" s="403">
        <v>56050010625</v>
      </c>
      <c r="S582" s="694" t="s">
        <v>3560</v>
      </c>
      <c r="T582" s="694">
        <v>2027</v>
      </c>
    </row>
    <row r="583" spans="2:20">
      <c r="B583" s="738"/>
      <c r="C583" s="878"/>
      <c r="D583" s="415">
        <v>0.125</v>
      </c>
      <c r="E583" s="415">
        <v>0.27100000000000002</v>
      </c>
      <c r="F583" s="415">
        <f t="shared" si="0"/>
        <v>0.14600000000000002</v>
      </c>
      <c r="G583" s="416">
        <v>584</v>
      </c>
      <c r="H583" s="417" t="s">
        <v>32</v>
      </c>
      <c r="I583" s="418"/>
      <c r="J583" s="418"/>
      <c r="K583" s="419"/>
      <c r="L583" s="419"/>
      <c r="M583" s="419"/>
      <c r="N583" s="420"/>
      <c r="O583" s="419"/>
      <c r="P583" s="465"/>
      <c r="Q583" s="417"/>
      <c r="R583" s="417">
        <v>56050010625</v>
      </c>
      <c r="S583" s="703"/>
      <c r="T583" s="703"/>
    </row>
    <row r="584" spans="2:20" ht="22.5">
      <c r="B584" s="738"/>
      <c r="C584" s="878"/>
      <c r="D584" s="415">
        <v>0.27100000000000002</v>
      </c>
      <c r="E584" s="415">
        <v>0.72299999999999998</v>
      </c>
      <c r="F584" s="415">
        <f t="shared" si="0"/>
        <v>0.45199999999999996</v>
      </c>
      <c r="G584" s="416">
        <v>1582</v>
      </c>
      <c r="H584" s="417" t="s">
        <v>42</v>
      </c>
      <c r="I584" s="418"/>
      <c r="J584" s="418"/>
      <c r="K584" s="419"/>
      <c r="L584" s="419"/>
      <c r="M584" s="419"/>
      <c r="N584" s="420"/>
      <c r="O584" s="419"/>
      <c r="P584" s="465"/>
      <c r="Q584" s="417"/>
      <c r="R584" s="417">
        <v>56050010625</v>
      </c>
      <c r="S584" s="703"/>
      <c r="T584" s="703"/>
    </row>
    <row r="585" spans="2:20">
      <c r="B585" s="737"/>
      <c r="C585" s="876"/>
      <c r="D585" s="408">
        <v>0.72299999999999998</v>
      </c>
      <c r="E585" s="408">
        <v>0.83799999999999997</v>
      </c>
      <c r="F585" s="408">
        <f t="shared" si="0"/>
        <v>0.11499999999999999</v>
      </c>
      <c r="G585" s="409">
        <v>402</v>
      </c>
      <c r="H585" s="410" t="s">
        <v>2933</v>
      </c>
      <c r="I585" s="411"/>
      <c r="J585" s="411"/>
      <c r="K585" s="412"/>
      <c r="L585" s="412"/>
      <c r="M585" s="412"/>
      <c r="N585" s="413"/>
      <c r="O585" s="412"/>
      <c r="P585" s="414"/>
      <c r="Q585" s="410"/>
      <c r="R585" s="410">
        <v>56050010625</v>
      </c>
      <c r="S585" s="703"/>
      <c r="T585" s="703"/>
    </row>
    <row r="586" spans="2:20">
      <c r="B586" s="342" t="s">
        <v>3481</v>
      </c>
      <c r="C586" s="421" t="s">
        <v>1436</v>
      </c>
      <c r="D586" s="422">
        <v>0</v>
      </c>
      <c r="E586" s="422">
        <v>0.16</v>
      </c>
      <c r="F586" s="422">
        <f t="shared" si="0"/>
        <v>0.16</v>
      </c>
      <c r="G586" s="423">
        <v>560</v>
      </c>
      <c r="H586" s="424" t="s">
        <v>2933</v>
      </c>
      <c r="I586" s="425"/>
      <c r="J586" s="425"/>
      <c r="K586" s="421"/>
      <c r="L586" s="421"/>
      <c r="M586" s="421"/>
      <c r="N586" s="426"/>
      <c r="O586" s="421"/>
      <c r="P586" s="467"/>
      <c r="Q586" s="424"/>
      <c r="R586" s="424">
        <v>56050010004</v>
      </c>
      <c r="S586" s="464" t="s">
        <v>3560</v>
      </c>
      <c r="T586" s="464">
        <v>2027</v>
      </c>
    </row>
    <row r="587" spans="2:20">
      <c r="B587" s="342" t="s">
        <v>3482</v>
      </c>
      <c r="C587" s="187" t="s">
        <v>1461</v>
      </c>
      <c r="D587" s="183">
        <v>0</v>
      </c>
      <c r="E587" s="183">
        <v>0.76700000000000002</v>
      </c>
      <c r="F587" s="183">
        <f t="shared" si="0"/>
        <v>0.76700000000000002</v>
      </c>
      <c r="G587" s="393">
        <v>2378</v>
      </c>
      <c r="H587" s="184" t="s">
        <v>2933</v>
      </c>
      <c r="I587" s="185"/>
      <c r="J587" s="185"/>
      <c r="K587" s="187"/>
      <c r="L587" s="187"/>
      <c r="M587" s="187"/>
      <c r="N587" s="394"/>
      <c r="O587" s="187"/>
      <c r="P587" s="395"/>
      <c r="Q587" s="184"/>
      <c r="R587" s="184">
        <v>56050010394</v>
      </c>
      <c r="S587" s="464" t="s">
        <v>3560</v>
      </c>
      <c r="T587" s="464">
        <v>2027</v>
      </c>
    </row>
    <row r="588" spans="2:20">
      <c r="B588" s="342" t="s">
        <v>3483</v>
      </c>
      <c r="C588" s="421" t="s">
        <v>1759</v>
      </c>
      <c r="D588" s="422">
        <v>0</v>
      </c>
      <c r="E588" s="422">
        <v>0.30099999999999999</v>
      </c>
      <c r="F588" s="422">
        <f t="shared" si="0"/>
        <v>0.30099999999999999</v>
      </c>
      <c r="G588" s="423">
        <v>1476</v>
      </c>
      <c r="H588" s="424" t="s">
        <v>32</v>
      </c>
      <c r="I588" s="425"/>
      <c r="J588" s="425"/>
      <c r="K588" s="421"/>
      <c r="L588" s="421"/>
      <c r="M588" s="421"/>
      <c r="N588" s="426"/>
      <c r="O588" s="421"/>
      <c r="P588" s="467"/>
      <c r="Q588" s="424"/>
      <c r="R588" s="424">
        <v>56050010599</v>
      </c>
      <c r="S588" s="464" t="s">
        <v>3560</v>
      </c>
      <c r="T588" s="464">
        <v>2027</v>
      </c>
    </row>
    <row r="589" spans="2:20">
      <c r="B589" s="342" t="s">
        <v>3484</v>
      </c>
      <c r="C589" s="187" t="s">
        <v>627</v>
      </c>
      <c r="D589" s="183">
        <v>0</v>
      </c>
      <c r="E589" s="183">
        <v>1.403</v>
      </c>
      <c r="F589" s="183">
        <f t="shared" si="0"/>
        <v>1.403</v>
      </c>
      <c r="G589" s="393">
        <v>6346</v>
      </c>
      <c r="H589" s="184" t="s">
        <v>2933</v>
      </c>
      <c r="I589" s="185"/>
      <c r="J589" s="185"/>
      <c r="K589" s="187"/>
      <c r="L589" s="187"/>
      <c r="M589" s="187"/>
      <c r="N589" s="394"/>
      <c r="O589" s="187"/>
      <c r="P589" s="395"/>
      <c r="Q589" s="184"/>
      <c r="R589" s="184">
        <v>56050010457</v>
      </c>
      <c r="S589" s="464" t="s">
        <v>3560</v>
      </c>
      <c r="T589" s="464">
        <v>2027</v>
      </c>
    </row>
    <row r="590" spans="2:20" ht="22.5">
      <c r="B590" s="342" t="s">
        <v>3485</v>
      </c>
      <c r="C590" s="430" t="s">
        <v>3486</v>
      </c>
      <c r="D590" s="408">
        <v>0</v>
      </c>
      <c r="E590" s="408">
        <v>0.71299999999999997</v>
      </c>
      <c r="F590" s="408">
        <f t="shared" si="0"/>
        <v>0.71299999999999997</v>
      </c>
      <c r="G590" s="409">
        <v>3494</v>
      </c>
      <c r="H590" s="410" t="s">
        <v>32</v>
      </c>
      <c r="I590" s="411" t="s">
        <v>3582</v>
      </c>
      <c r="J590" s="411">
        <v>0.85499999999999998</v>
      </c>
      <c r="K590" s="431" t="s">
        <v>3487</v>
      </c>
      <c r="L590" s="412">
        <v>24</v>
      </c>
      <c r="M590" s="412">
        <v>168</v>
      </c>
      <c r="N590" s="413"/>
      <c r="O590" s="412" t="s">
        <v>253</v>
      </c>
      <c r="P590" s="414"/>
      <c r="Q590" s="410"/>
      <c r="R590" s="410">
        <v>56050010232</v>
      </c>
      <c r="S590" s="464" t="s">
        <v>3560</v>
      </c>
      <c r="T590" s="464">
        <v>2027</v>
      </c>
    </row>
    <row r="591" spans="2:20">
      <c r="B591" s="873" t="s">
        <v>3488</v>
      </c>
      <c r="C591" s="875" t="s">
        <v>3230</v>
      </c>
      <c r="D591" s="401">
        <v>0</v>
      </c>
      <c r="E591" s="401">
        <v>0.21</v>
      </c>
      <c r="F591" s="401">
        <f t="shared" si="0"/>
        <v>0.21</v>
      </c>
      <c r="G591" s="402">
        <v>1376</v>
      </c>
      <c r="H591" s="403" t="s">
        <v>32</v>
      </c>
      <c r="I591" s="404"/>
      <c r="J591" s="404"/>
      <c r="K591" s="405"/>
      <c r="L591" s="405"/>
      <c r="M591" s="405"/>
      <c r="N591" s="406"/>
      <c r="O591" s="405"/>
      <c r="P591" s="407"/>
      <c r="Q591" s="403"/>
      <c r="R591" s="403">
        <v>56050010596</v>
      </c>
      <c r="S591" s="694" t="s">
        <v>3560</v>
      </c>
      <c r="T591" s="694">
        <v>2027</v>
      </c>
    </row>
    <row r="592" spans="2:20">
      <c r="B592" s="738"/>
      <c r="C592" s="878"/>
      <c r="D592" s="408">
        <v>0.21</v>
      </c>
      <c r="E592" s="408">
        <v>0.30099999999999999</v>
      </c>
      <c r="F592" s="408">
        <f t="shared" si="0"/>
        <v>9.0999999999999998E-2</v>
      </c>
      <c r="G592" s="409">
        <v>317</v>
      </c>
      <c r="H592" s="410" t="s">
        <v>2933</v>
      </c>
      <c r="I592" s="425"/>
      <c r="J592" s="425"/>
      <c r="K592" s="421"/>
      <c r="L592" s="421"/>
      <c r="M592" s="421"/>
      <c r="N592" s="426"/>
      <c r="O592" s="421"/>
      <c r="P592" s="467"/>
      <c r="Q592" s="424"/>
      <c r="R592" s="424">
        <v>56050010596</v>
      </c>
      <c r="S592" s="703"/>
      <c r="T592" s="703"/>
    </row>
    <row r="593" spans="2:20" ht="22.5">
      <c r="B593" s="737"/>
      <c r="C593" s="876"/>
      <c r="D593" s="408">
        <v>0.30099999999999999</v>
      </c>
      <c r="E593" s="408">
        <v>0.38100000000000001</v>
      </c>
      <c r="F593" s="408">
        <f t="shared" si="0"/>
        <v>8.0000000000000016E-2</v>
      </c>
      <c r="G593" s="409">
        <v>318</v>
      </c>
      <c r="H593" s="410" t="s">
        <v>32</v>
      </c>
      <c r="I593" s="411"/>
      <c r="J593" s="411"/>
      <c r="K593" s="412"/>
      <c r="L593" s="412"/>
      <c r="M593" s="412"/>
      <c r="N593" s="413"/>
      <c r="O593" s="412"/>
      <c r="P593" s="414"/>
      <c r="Q593" s="410"/>
      <c r="R593" s="410" t="s">
        <v>3489</v>
      </c>
      <c r="S593" s="703"/>
      <c r="T593" s="703"/>
    </row>
    <row r="594" spans="2:20">
      <c r="B594" s="873" t="s">
        <v>3490</v>
      </c>
      <c r="C594" s="875" t="s">
        <v>3263</v>
      </c>
      <c r="D594" s="193">
        <v>0</v>
      </c>
      <c r="E594" s="193">
        <v>0.23300000000000001</v>
      </c>
      <c r="F594" s="193">
        <f t="shared" si="0"/>
        <v>0.23300000000000001</v>
      </c>
      <c r="G594" s="432">
        <v>1631</v>
      </c>
      <c r="H594" s="433" t="s">
        <v>32</v>
      </c>
      <c r="I594" s="434"/>
      <c r="J594" s="434"/>
      <c r="K594" s="435"/>
      <c r="L594" s="435"/>
      <c r="M594" s="435"/>
      <c r="N594" s="436"/>
      <c r="O594" s="435"/>
      <c r="P594" s="469"/>
      <c r="Q594" s="433"/>
      <c r="R594" s="433">
        <v>56050010396</v>
      </c>
      <c r="S594" s="694" t="s">
        <v>3560</v>
      </c>
      <c r="T594" s="694">
        <v>2027</v>
      </c>
    </row>
    <row r="595" spans="2:20">
      <c r="B595" s="737"/>
      <c r="C595" s="876"/>
      <c r="D595" s="437">
        <v>0.23300000000000001</v>
      </c>
      <c r="E595" s="437">
        <v>0.57999999999999996</v>
      </c>
      <c r="F595" s="437">
        <f t="shared" si="0"/>
        <v>0.34699999999999998</v>
      </c>
      <c r="G595" s="438">
        <v>1596</v>
      </c>
      <c r="H595" s="439" t="s">
        <v>2933</v>
      </c>
      <c r="I595" s="440"/>
      <c r="J595" s="440"/>
      <c r="K595" s="441"/>
      <c r="L595" s="441"/>
      <c r="M595" s="441"/>
      <c r="N595" s="442"/>
      <c r="O595" s="441"/>
      <c r="P595" s="470"/>
      <c r="Q595" s="439"/>
      <c r="R595" s="439">
        <v>56050010396</v>
      </c>
      <c r="S595" s="703"/>
      <c r="T595" s="703"/>
    </row>
    <row r="596" spans="2:20">
      <c r="B596" s="342" t="s">
        <v>3491</v>
      </c>
      <c r="C596" s="187" t="s">
        <v>3265</v>
      </c>
      <c r="D596" s="183">
        <v>0</v>
      </c>
      <c r="E596" s="183">
        <v>0.183</v>
      </c>
      <c r="F596" s="183">
        <f t="shared" si="0"/>
        <v>0.183</v>
      </c>
      <c r="G596" s="393">
        <v>1354</v>
      </c>
      <c r="H596" s="184" t="s">
        <v>32</v>
      </c>
      <c r="I596" s="185"/>
      <c r="J596" s="185"/>
      <c r="K596" s="187"/>
      <c r="L596" s="187"/>
      <c r="M596" s="187"/>
      <c r="N596" s="394"/>
      <c r="O596" s="187"/>
      <c r="P596" s="395">
        <f>Q596*1.45</f>
        <v>191.4</v>
      </c>
      <c r="Q596" s="395">
        <v>132</v>
      </c>
      <c r="R596" s="184">
        <v>56050010622</v>
      </c>
      <c r="S596" s="464" t="s">
        <v>3560</v>
      </c>
      <c r="T596" s="464">
        <v>2027</v>
      </c>
    </row>
    <row r="597" spans="2:20">
      <c r="B597" s="873" t="s">
        <v>3492</v>
      </c>
      <c r="C597" s="875" t="s">
        <v>3493</v>
      </c>
      <c r="D597" s="193">
        <v>0</v>
      </c>
      <c r="E597" s="193">
        <v>0.41</v>
      </c>
      <c r="F597" s="193">
        <f t="shared" si="0"/>
        <v>0.41</v>
      </c>
      <c r="G597" s="432">
        <v>2173</v>
      </c>
      <c r="H597" s="433" t="s">
        <v>32</v>
      </c>
      <c r="I597" s="434"/>
      <c r="J597" s="434"/>
      <c r="K597" s="435"/>
      <c r="L597" s="435"/>
      <c r="M597" s="435"/>
      <c r="N597" s="436"/>
      <c r="O597" s="435"/>
      <c r="P597" s="469">
        <f>Q597*2.7</f>
        <v>43.2</v>
      </c>
      <c r="Q597" s="469">
        <v>16</v>
      </c>
      <c r="R597" s="433">
        <v>56050010597</v>
      </c>
      <c r="S597" s="694" t="s">
        <v>3560</v>
      </c>
      <c r="T597" s="694">
        <v>2027</v>
      </c>
    </row>
    <row r="598" spans="2:20">
      <c r="B598" s="737"/>
      <c r="C598" s="876"/>
      <c r="D598" s="437">
        <v>0.41</v>
      </c>
      <c r="E598" s="437">
        <v>0.55000000000000004</v>
      </c>
      <c r="F598" s="437">
        <f t="shared" si="0"/>
        <v>0.14000000000000007</v>
      </c>
      <c r="G598" s="438">
        <v>672</v>
      </c>
      <c r="H598" s="439" t="s">
        <v>2933</v>
      </c>
      <c r="I598" s="440"/>
      <c r="J598" s="440"/>
      <c r="K598" s="441"/>
      <c r="L598" s="441"/>
      <c r="M598" s="441"/>
      <c r="N598" s="442"/>
      <c r="O598" s="441"/>
      <c r="P598" s="470"/>
      <c r="Q598" s="439"/>
      <c r="R598" s="439">
        <v>56050010597</v>
      </c>
      <c r="S598" s="703"/>
      <c r="T598" s="703"/>
    </row>
    <row r="599" spans="2:20">
      <c r="B599" s="873" t="s">
        <v>3494</v>
      </c>
      <c r="C599" s="875" t="s">
        <v>3495</v>
      </c>
      <c r="D599" s="401">
        <v>0</v>
      </c>
      <c r="E599" s="401">
        <v>0.22</v>
      </c>
      <c r="F599" s="401">
        <f t="shared" si="0"/>
        <v>0.22</v>
      </c>
      <c r="G599" s="402">
        <v>990</v>
      </c>
      <c r="H599" s="403" t="s">
        <v>32</v>
      </c>
      <c r="I599" s="404"/>
      <c r="J599" s="404"/>
      <c r="K599" s="405"/>
      <c r="L599" s="405"/>
      <c r="M599" s="405"/>
      <c r="N599" s="406"/>
      <c r="O599" s="405"/>
      <c r="P599" s="407"/>
      <c r="Q599" s="403"/>
      <c r="R599" s="403">
        <v>56050010595</v>
      </c>
      <c r="S599" s="694" t="s">
        <v>3560</v>
      </c>
      <c r="T599" s="694">
        <v>2027</v>
      </c>
    </row>
    <row r="600" spans="2:20">
      <c r="B600" s="737"/>
      <c r="C600" s="876"/>
      <c r="D600" s="408">
        <v>0.22</v>
      </c>
      <c r="E600" s="408">
        <v>1.085</v>
      </c>
      <c r="F600" s="408">
        <f t="shared" si="0"/>
        <v>0.86499999999999999</v>
      </c>
      <c r="G600" s="409">
        <v>4652</v>
      </c>
      <c r="H600" s="410" t="s">
        <v>2933</v>
      </c>
      <c r="I600" s="411"/>
      <c r="J600" s="411"/>
      <c r="K600" s="412"/>
      <c r="L600" s="412"/>
      <c r="M600" s="412"/>
      <c r="N600" s="413"/>
      <c r="O600" s="412"/>
      <c r="P600" s="414"/>
      <c r="Q600" s="410"/>
      <c r="R600" s="410">
        <v>56050010595</v>
      </c>
      <c r="S600" s="703"/>
      <c r="T600" s="703"/>
    </row>
    <row r="601" spans="2:20">
      <c r="B601" s="342" t="s">
        <v>3496</v>
      </c>
      <c r="C601" s="421" t="s">
        <v>3497</v>
      </c>
      <c r="D601" s="422">
        <v>0</v>
      </c>
      <c r="E601" s="422">
        <v>0.183</v>
      </c>
      <c r="F601" s="422">
        <f t="shared" si="0"/>
        <v>0.183</v>
      </c>
      <c r="G601" s="423">
        <v>878</v>
      </c>
      <c r="H601" s="424" t="s">
        <v>2933</v>
      </c>
      <c r="I601" s="425"/>
      <c r="J601" s="425"/>
      <c r="K601" s="421"/>
      <c r="L601" s="421"/>
      <c r="M601" s="421"/>
      <c r="N601" s="426"/>
      <c r="O601" s="421"/>
      <c r="P601" s="467"/>
      <c r="Q601" s="424"/>
      <c r="R601" s="424">
        <v>56050011104</v>
      </c>
      <c r="S601" s="464" t="s">
        <v>3560</v>
      </c>
      <c r="T601" s="464">
        <v>2027</v>
      </c>
    </row>
    <row r="602" spans="2:20">
      <c r="B602" s="342" t="s">
        <v>3498</v>
      </c>
      <c r="C602" s="187" t="s">
        <v>1141</v>
      </c>
      <c r="D602" s="183">
        <v>0</v>
      </c>
      <c r="E602" s="183">
        <v>1.43</v>
      </c>
      <c r="F602" s="183">
        <f t="shared" si="0"/>
        <v>1.43</v>
      </c>
      <c r="G602" s="393">
        <v>10296</v>
      </c>
      <c r="H602" s="184" t="s">
        <v>32</v>
      </c>
      <c r="I602" s="185"/>
      <c r="J602" s="185"/>
      <c r="K602" s="187"/>
      <c r="L602" s="187"/>
      <c r="M602" s="187"/>
      <c r="N602" s="394"/>
      <c r="O602" s="187"/>
      <c r="P602" s="395">
        <v>5964</v>
      </c>
      <c r="Q602" s="395">
        <v>2486</v>
      </c>
      <c r="R602" s="184">
        <v>56050010460</v>
      </c>
      <c r="S602" s="464" t="s">
        <v>3560</v>
      </c>
      <c r="T602" s="464">
        <v>2027</v>
      </c>
    </row>
    <row r="603" spans="2:20">
      <c r="B603" s="342" t="s">
        <v>3499</v>
      </c>
      <c r="C603" s="421" t="s">
        <v>3336</v>
      </c>
      <c r="D603" s="422">
        <v>0</v>
      </c>
      <c r="E603" s="422">
        <v>0.223</v>
      </c>
      <c r="F603" s="422">
        <f t="shared" si="0"/>
        <v>0.223</v>
      </c>
      <c r="G603" s="423">
        <v>1235</v>
      </c>
      <c r="H603" s="424" t="s">
        <v>2933</v>
      </c>
      <c r="I603" s="425"/>
      <c r="J603" s="425"/>
      <c r="K603" s="421"/>
      <c r="L603" s="421"/>
      <c r="M603" s="421"/>
      <c r="N603" s="426"/>
      <c r="O603" s="421"/>
      <c r="P603" s="467"/>
      <c r="Q603" s="424"/>
      <c r="R603" s="424">
        <v>56050010721</v>
      </c>
      <c r="S603" s="464" t="s">
        <v>3560</v>
      </c>
      <c r="T603" s="464">
        <v>2027</v>
      </c>
    </row>
    <row r="604" spans="2:20">
      <c r="B604" s="342" t="s">
        <v>3500</v>
      </c>
      <c r="C604" s="187" t="s">
        <v>2017</v>
      </c>
      <c r="D604" s="183">
        <v>0</v>
      </c>
      <c r="E604" s="183">
        <v>0.13</v>
      </c>
      <c r="F604" s="183">
        <f t="shared" si="0"/>
        <v>0.13</v>
      </c>
      <c r="G604" s="393">
        <v>546</v>
      </c>
      <c r="H604" s="184" t="s">
        <v>2933</v>
      </c>
      <c r="I604" s="185"/>
      <c r="J604" s="185"/>
      <c r="K604" s="187"/>
      <c r="L604" s="187"/>
      <c r="M604" s="187"/>
      <c r="N604" s="394"/>
      <c r="O604" s="187"/>
      <c r="P604" s="395"/>
      <c r="Q604" s="184"/>
      <c r="R604" s="184">
        <v>56050011101</v>
      </c>
      <c r="S604" s="464" t="s">
        <v>3560</v>
      </c>
      <c r="T604" s="464">
        <v>2027</v>
      </c>
    </row>
    <row r="605" spans="2:20">
      <c r="B605" s="873" t="s">
        <v>3501</v>
      </c>
      <c r="C605" s="877" t="s">
        <v>3502</v>
      </c>
      <c r="D605" s="422">
        <v>0</v>
      </c>
      <c r="E605" s="422">
        <v>1.2E-2</v>
      </c>
      <c r="F605" s="422">
        <f t="shared" si="0"/>
        <v>1.2E-2</v>
      </c>
      <c r="G605" s="423">
        <v>62</v>
      </c>
      <c r="H605" s="424" t="s">
        <v>32</v>
      </c>
      <c r="I605" s="185"/>
      <c r="J605" s="185"/>
      <c r="K605" s="187"/>
      <c r="L605" s="187"/>
      <c r="M605" s="187"/>
      <c r="N605" s="394"/>
      <c r="O605" s="187"/>
      <c r="P605" s="395"/>
      <c r="Q605" s="873"/>
      <c r="R605" s="873">
        <v>56050010623</v>
      </c>
      <c r="S605" s="694" t="s">
        <v>3560</v>
      </c>
      <c r="T605" s="694">
        <v>2027</v>
      </c>
    </row>
    <row r="606" spans="2:20">
      <c r="B606" s="738"/>
      <c r="C606" s="738"/>
      <c r="D606" s="183">
        <v>1.2E-2</v>
      </c>
      <c r="E606" s="183">
        <v>0.105</v>
      </c>
      <c r="F606" s="183">
        <f t="shared" si="0"/>
        <v>9.2999999999999999E-2</v>
      </c>
      <c r="G606" s="393">
        <v>484</v>
      </c>
      <c r="H606" s="184" t="s">
        <v>2996</v>
      </c>
      <c r="I606" s="185"/>
      <c r="J606" s="185"/>
      <c r="K606" s="187"/>
      <c r="L606" s="187"/>
      <c r="M606" s="187"/>
      <c r="N606" s="394"/>
      <c r="O606" s="187"/>
      <c r="P606" s="395"/>
      <c r="Q606" s="687"/>
      <c r="R606" s="687"/>
      <c r="S606" s="703"/>
      <c r="T606" s="703"/>
    </row>
    <row r="607" spans="2:20">
      <c r="B607" s="737"/>
      <c r="C607" s="737"/>
      <c r="D607" s="183">
        <v>0.105</v>
      </c>
      <c r="E607" s="183">
        <v>0.14699999999999999</v>
      </c>
      <c r="F607" s="183">
        <f t="shared" si="0"/>
        <v>4.1999999999999996E-2</v>
      </c>
      <c r="G607" s="393">
        <v>218</v>
      </c>
      <c r="H607" s="184" t="s">
        <v>2933</v>
      </c>
      <c r="I607" s="185"/>
      <c r="J607" s="185"/>
      <c r="K607" s="187"/>
      <c r="L607" s="187"/>
      <c r="M607" s="187"/>
      <c r="N607" s="394"/>
      <c r="O607" s="187"/>
      <c r="P607" s="395"/>
      <c r="Q607" s="686"/>
      <c r="R607" s="686"/>
      <c r="S607" s="703"/>
      <c r="T607" s="703"/>
    </row>
    <row r="608" spans="2:20">
      <c r="B608" s="873" t="s">
        <v>3503</v>
      </c>
      <c r="C608" s="875" t="s">
        <v>3504</v>
      </c>
      <c r="D608" s="401">
        <v>0</v>
      </c>
      <c r="E608" s="401">
        <v>0.49399999999999999</v>
      </c>
      <c r="F608" s="401">
        <f t="shared" si="0"/>
        <v>0.49399999999999999</v>
      </c>
      <c r="G608" s="402">
        <v>2223</v>
      </c>
      <c r="H608" s="403" t="s">
        <v>32</v>
      </c>
      <c r="I608" s="404"/>
      <c r="J608" s="404"/>
      <c r="K608" s="405"/>
      <c r="L608" s="405"/>
      <c r="M608" s="405"/>
      <c r="N608" s="406"/>
      <c r="O608" s="405"/>
      <c r="P608" s="407"/>
      <c r="Q608" s="403"/>
      <c r="R608" s="403">
        <v>56050010626</v>
      </c>
      <c r="S608" s="694" t="s">
        <v>3560</v>
      </c>
      <c r="T608" s="694">
        <v>2027</v>
      </c>
    </row>
    <row r="609" spans="2:22">
      <c r="B609" s="737"/>
      <c r="C609" s="876"/>
      <c r="D609" s="408">
        <v>0.49399999999999999</v>
      </c>
      <c r="E609" s="408">
        <v>0.83499999999999996</v>
      </c>
      <c r="F609" s="408">
        <f t="shared" si="0"/>
        <v>0.34099999999999997</v>
      </c>
      <c r="G609" s="409">
        <v>1314</v>
      </c>
      <c r="H609" s="410" t="s">
        <v>2933</v>
      </c>
      <c r="I609" s="411"/>
      <c r="J609" s="411"/>
      <c r="K609" s="412"/>
      <c r="L609" s="412"/>
      <c r="M609" s="412"/>
      <c r="N609" s="413"/>
      <c r="O609" s="412"/>
      <c r="P609" s="414"/>
      <c r="Q609" s="410"/>
      <c r="R609" s="410">
        <v>56050010626</v>
      </c>
      <c r="S609" s="703"/>
      <c r="T609" s="703"/>
    </row>
    <row r="610" spans="2:22">
      <c r="B610" s="425"/>
      <c r="C610" s="421" t="s">
        <v>1142</v>
      </c>
      <c r="D610" s="422">
        <v>0</v>
      </c>
      <c r="E610" s="422">
        <v>0.54500000000000004</v>
      </c>
      <c r="F610" s="422">
        <f t="shared" si="0"/>
        <v>0.54500000000000004</v>
      </c>
      <c r="G610" s="423">
        <v>2180</v>
      </c>
      <c r="H610" s="424" t="s">
        <v>2933</v>
      </c>
      <c r="I610" s="425"/>
      <c r="J610" s="425"/>
      <c r="K610" s="421"/>
      <c r="L610" s="421"/>
      <c r="M610" s="421"/>
      <c r="N610" s="426"/>
      <c r="O610" s="421"/>
      <c r="P610" s="467"/>
      <c r="Q610" s="424"/>
      <c r="R610" s="424">
        <v>56050010593</v>
      </c>
      <c r="S610" s="464" t="s">
        <v>3560</v>
      </c>
      <c r="T610" s="464">
        <v>2027</v>
      </c>
    </row>
    <row r="611" spans="2:22">
      <c r="B611" s="342" t="s">
        <v>3505</v>
      </c>
      <c r="C611" s="187" t="s">
        <v>3506</v>
      </c>
      <c r="D611" s="183">
        <v>0</v>
      </c>
      <c r="E611" s="183">
        <v>5.8000000000000003E-2</v>
      </c>
      <c r="F611" s="183">
        <f>E611-D611</f>
        <v>5.8000000000000003E-2</v>
      </c>
      <c r="G611" s="393">
        <v>357</v>
      </c>
      <c r="H611" s="184" t="s">
        <v>32</v>
      </c>
      <c r="I611" s="185"/>
      <c r="J611" s="185"/>
      <c r="K611" s="187"/>
      <c r="L611" s="187"/>
      <c r="M611" s="187"/>
      <c r="N611" s="394"/>
      <c r="O611" s="187"/>
      <c r="P611" s="395"/>
      <c r="Q611" s="184"/>
      <c r="R611" s="184">
        <v>56050010724</v>
      </c>
      <c r="S611" s="464" t="s">
        <v>3560</v>
      </c>
      <c r="T611" s="464">
        <v>2027</v>
      </c>
    </row>
    <row r="612" spans="2:22">
      <c r="B612" s="342" t="s">
        <v>3507</v>
      </c>
      <c r="C612" s="421" t="s">
        <v>2202</v>
      </c>
      <c r="D612" s="422">
        <v>0</v>
      </c>
      <c r="E612" s="422">
        <v>0.185</v>
      </c>
      <c r="F612" s="422">
        <f>E612-D612</f>
        <v>0.185</v>
      </c>
      <c r="G612" s="423">
        <v>1018</v>
      </c>
      <c r="H612" s="424" t="s">
        <v>2933</v>
      </c>
      <c r="I612" s="425"/>
      <c r="J612" s="425"/>
      <c r="K612" s="421"/>
      <c r="L612" s="421"/>
      <c r="M612" s="421"/>
      <c r="N612" s="426"/>
      <c r="O612" s="421"/>
      <c r="P612" s="467"/>
      <c r="Q612" s="424"/>
      <c r="R612" s="424">
        <v>56050010720</v>
      </c>
      <c r="S612" s="464" t="s">
        <v>3560</v>
      </c>
      <c r="T612" s="464">
        <v>2027</v>
      </c>
    </row>
    <row r="613" spans="2:22">
      <c r="B613" s="6" t="s">
        <v>3508</v>
      </c>
      <c r="C613" s="187" t="s">
        <v>626</v>
      </c>
      <c r="D613" s="183">
        <v>0</v>
      </c>
      <c r="E613" s="183">
        <v>0.53</v>
      </c>
      <c r="F613" s="183">
        <f>E613-D613</f>
        <v>0.53</v>
      </c>
      <c r="G613" s="393">
        <v>3551</v>
      </c>
      <c r="H613" s="184" t="s">
        <v>32</v>
      </c>
      <c r="I613" s="185"/>
      <c r="J613" s="185"/>
      <c r="K613" s="187"/>
      <c r="L613" s="187"/>
      <c r="M613" s="187"/>
      <c r="N613" s="394"/>
      <c r="O613" s="187"/>
      <c r="P613" s="395">
        <f>Q613*2.2</f>
        <v>121.00000000000001</v>
      </c>
      <c r="Q613" s="395">
        <v>55</v>
      </c>
      <c r="R613" s="184">
        <v>56050010456</v>
      </c>
      <c r="S613" s="464" t="s">
        <v>3560</v>
      </c>
      <c r="T613" s="464">
        <v>2027</v>
      </c>
    </row>
    <row r="615" spans="2:22">
      <c r="B615" s="369" t="s">
        <v>3509</v>
      </c>
      <c r="C615" s="370"/>
      <c r="D615" s="370"/>
      <c r="E615" s="371"/>
      <c r="F615" s="372">
        <f>SUM(F554:F613)</f>
        <v>18.645000000000003</v>
      </c>
      <c r="G615" s="373">
        <f>SUM(G554:G613)</f>
        <v>93252</v>
      </c>
      <c r="K615" s="63" t="s">
        <v>3510</v>
      </c>
      <c r="L615" s="64">
        <f>SUM(L554:L613)</f>
        <v>78</v>
      </c>
      <c r="M615" s="64">
        <f>SUM(M554:M613)</f>
        <v>672</v>
      </c>
      <c r="N615" s="376"/>
      <c r="O615" s="63" t="s">
        <v>142</v>
      </c>
      <c r="P615" s="377">
        <f>SUM(P554:P613)</f>
        <v>11253.900000000001</v>
      </c>
      <c r="Q615" s="377">
        <f>SUM(Q554:Q613)</f>
        <v>5135</v>
      </c>
    </row>
    <row r="616" spans="2:22">
      <c r="B616" s="378" t="s">
        <v>3439</v>
      </c>
      <c r="C616" s="379"/>
      <c r="D616" s="380"/>
      <c r="E616" s="380"/>
      <c r="F616" s="60">
        <f>SUMIF(H554:H613,"melnais",F554:F613)+SUMIF(H557:H613,"virsmas aps.",F557:F613)</f>
        <v>8.3399999999999981</v>
      </c>
      <c r="G616" s="381">
        <f>SUMIF(H554:H613,"melnais",G554:G613)+SUMIF(H557:H613,"virsmas aps.",G557:G613)</f>
        <v>49382</v>
      </c>
      <c r="V616" s="455"/>
    </row>
    <row r="617" spans="2:22">
      <c r="B617" s="378" t="s">
        <v>3440</v>
      </c>
      <c r="C617" s="379"/>
      <c r="D617" s="379"/>
      <c r="E617" s="380"/>
      <c r="F617" s="443">
        <f>SUMIF(H554:H613,"bruģis",F554:F613)</f>
        <v>9.2999999999999999E-2</v>
      </c>
      <c r="G617" s="381">
        <f>SUMIF(H554:H613,"bruģis",G554:G613)</f>
        <v>484</v>
      </c>
    </row>
    <row r="618" spans="2:22">
      <c r="B618" s="378" t="s">
        <v>139</v>
      </c>
      <c r="C618" s="379"/>
      <c r="D618" s="379"/>
      <c r="E618" s="380"/>
      <c r="F618" s="60">
        <f>SUMIF(H554:H613,"grants",F554:F613)</f>
        <v>8.9160000000000004</v>
      </c>
      <c r="G618" s="381">
        <f>SUMIF(H554:H613,"grants",G554:G613)</f>
        <v>39000</v>
      </c>
    </row>
    <row r="619" spans="2:22">
      <c r="B619" s="378" t="s">
        <v>3441</v>
      </c>
      <c r="C619" s="379"/>
      <c r="D619" s="379"/>
      <c r="E619" s="380"/>
      <c r="F619" s="60">
        <f>SUMIF(H554:H613,"bez seguma",F554:F613)</f>
        <v>1.2959999999999998</v>
      </c>
      <c r="G619" s="381">
        <f>SUMIF(H554:H613,"bez seguma",G554:G613)</f>
        <v>4386</v>
      </c>
    </row>
    <row r="621" spans="2:22" s="375" customFormat="1" ht="12.75">
      <c r="B621" s="874" t="s">
        <v>3511</v>
      </c>
      <c r="C621" s="874"/>
      <c r="D621" s="874"/>
      <c r="E621" s="874"/>
      <c r="F621" s="874"/>
      <c r="G621" s="874"/>
      <c r="H621" s="874"/>
      <c r="I621" s="874"/>
      <c r="J621" s="874"/>
      <c r="K621" s="874"/>
      <c r="L621" s="874"/>
      <c r="M621" s="874"/>
      <c r="N621" s="874"/>
      <c r="O621" s="874"/>
      <c r="P621" s="874"/>
      <c r="Q621" s="874"/>
      <c r="R621" s="874"/>
      <c r="S621" s="874"/>
    </row>
    <row r="623" spans="2:22" ht="15" customHeight="1">
      <c r="B623" s="693" t="s">
        <v>0</v>
      </c>
      <c r="C623" s="693" t="s">
        <v>1</v>
      </c>
      <c r="D623" s="747" t="s">
        <v>2</v>
      </c>
      <c r="E623" s="747"/>
      <c r="F623" s="747"/>
      <c r="G623" s="747"/>
      <c r="H623" s="747"/>
      <c r="I623" s="747"/>
      <c r="J623" s="747"/>
      <c r="K623" s="747"/>
      <c r="L623" s="747"/>
      <c r="M623" s="747"/>
      <c r="N623" s="747"/>
      <c r="O623" s="747"/>
      <c r="P623" s="747"/>
      <c r="Q623" s="747"/>
      <c r="R623" s="693" t="s">
        <v>3</v>
      </c>
      <c r="S623" s="693" t="s">
        <v>124</v>
      </c>
      <c r="T623" s="693" t="s">
        <v>3562</v>
      </c>
    </row>
    <row r="624" spans="2:22">
      <c r="B624" s="693"/>
      <c r="C624" s="693"/>
      <c r="D624" s="693" t="s">
        <v>4</v>
      </c>
      <c r="E624" s="693"/>
      <c r="F624" s="693"/>
      <c r="G624" s="693"/>
      <c r="H624" s="693"/>
      <c r="I624" s="693" t="s">
        <v>5</v>
      </c>
      <c r="J624" s="693"/>
      <c r="K624" s="693"/>
      <c r="L624" s="693"/>
      <c r="M624" s="693"/>
      <c r="N624" s="693"/>
      <c r="O624" s="693"/>
      <c r="P624" s="693" t="s">
        <v>55</v>
      </c>
      <c r="Q624" s="703"/>
      <c r="R624" s="703"/>
      <c r="S624" s="694"/>
      <c r="T624" s="694"/>
    </row>
    <row r="625" spans="2:20">
      <c r="B625" s="693"/>
      <c r="C625" s="693"/>
      <c r="D625" s="693" t="s">
        <v>6</v>
      </c>
      <c r="E625" s="693"/>
      <c r="F625" s="693" t="s">
        <v>7</v>
      </c>
      <c r="G625" s="693" t="s">
        <v>12</v>
      </c>
      <c r="H625" s="693" t="s">
        <v>8</v>
      </c>
      <c r="I625" s="693" t="s">
        <v>9</v>
      </c>
      <c r="J625" s="693" t="s">
        <v>10</v>
      </c>
      <c r="K625" s="693"/>
      <c r="L625" s="693" t="s">
        <v>11</v>
      </c>
      <c r="M625" s="693" t="s">
        <v>12</v>
      </c>
      <c r="N625" s="693" t="s">
        <v>13</v>
      </c>
      <c r="O625" s="755" t="s">
        <v>14</v>
      </c>
      <c r="P625" s="693" t="s">
        <v>56</v>
      </c>
      <c r="Q625" s="693" t="s">
        <v>11</v>
      </c>
      <c r="R625" s="693" t="s">
        <v>57</v>
      </c>
      <c r="S625" s="694"/>
      <c r="T625" s="694"/>
    </row>
    <row r="626" spans="2:20" ht="58.5" customHeight="1">
      <c r="B626" s="693"/>
      <c r="C626" s="693"/>
      <c r="D626" s="3" t="s">
        <v>15</v>
      </c>
      <c r="E626" s="3" t="s">
        <v>16</v>
      </c>
      <c r="F626" s="693"/>
      <c r="G626" s="693"/>
      <c r="H626" s="693"/>
      <c r="I626" s="693"/>
      <c r="J626" s="3" t="s">
        <v>17</v>
      </c>
      <c r="K626" s="3" t="s">
        <v>18</v>
      </c>
      <c r="L626" s="693"/>
      <c r="M626" s="693"/>
      <c r="N626" s="693"/>
      <c r="O626" s="755"/>
      <c r="P626" s="703"/>
      <c r="Q626" s="703"/>
      <c r="R626" s="693"/>
      <c r="S626" s="694"/>
      <c r="T626" s="694"/>
    </row>
    <row r="627" spans="2:20">
      <c r="B627" s="5">
        <v>1</v>
      </c>
      <c r="C627" s="5">
        <v>2</v>
      </c>
      <c r="D627" s="5">
        <v>3</v>
      </c>
      <c r="E627" s="5">
        <v>4</v>
      </c>
      <c r="F627" s="5">
        <v>5</v>
      </c>
      <c r="G627" s="5">
        <v>6</v>
      </c>
      <c r="H627" s="5">
        <v>7</v>
      </c>
      <c r="I627" s="5">
        <v>8</v>
      </c>
      <c r="J627" s="5">
        <v>9</v>
      </c>
      <c r="K627" s="5">
        <v>10</v>
      </c>
      <c r="L627" s="5">
        <v>11</v>
      </c>
      <c r="M627" s="5">
        <v>12</v>
      </c>
      <c r="N627" s="5">
        <v>13</v>
      </c>
      <c r="O627" s="5">
        <v>14</v>
      </c>
      <c r="P627" s="5">
        <v>15</v>
      </c>
      <c r="Q627" s="5">
        <v>16</v>
      </c>
      <c r="R627" s="5">
        <v>17</v>
      </c>
      <c r="S627" s="5">
        <v>18</v>
      </c>
      <c r="T627" s="5">
        <v>19</v>
      </c>
    </row>
    <row r="628" spans="2:20">
      <c r="B628" s="798" t="s">
        <v>3512</v>
      </c>
      <c r="C628" s="888" t="s">
        <v>3513</v>
      </c>
      <c r="D628" s="160">
        <v>0</v>
      </c>
      <c r="E628" s="160">
        <v>0.45100000000000001</v>
      </c>
      <c r="F628" s="160">
        <f t="shared" ref="F628:F682" si="1">E628-D628</f>
        <v>0.45100000000000001</v>
      </c>
      <c r="G628" s="161">
        <v>2526</v>
      </c>
      <c r="H628" s="162" t="s">
        <v>32</v>
      </c>
      <c r="I628" s="161"/>
      <c r="J628" s="161"/>
      <c r="K628" s="172"/>
      <c r="L628" s="172"/>
      <c r="M628" s="172"/>
      <c r="N628" s="173"/>
      <c r="O628" s="172"/>
      <c r="P628" s="868">
        <v>470</v>
      </c>
      <c r="Q628" s="832">
        <v>392</v>
      </c>
      <c r="R628" s="832">
        <v>56150010661</v>
      </c>
      <c r="S628" s="681" t="s">
        <v>3559</v>
      </c>
      <c r="T628" s="681">
        <v>2026</v>
      </c>
    </row>
    <row r="629" spans="2:20">
      <c r="B629" s="686"/>
      <c r="C629" s="889"/>
      <c r="D629" s="163">
        <v>0.45100000000000001</v>
      </c>
      <c r="E629" s="163">
        <v>1.268</v>
      </c>
      <c r="F629" s="163">
        <f t="shared" si="1"/>
        <v>0.81699999999999995</v>
      </c>
      <c r="G629" s="164">
        <v>4575</v>
      </c>
      <c r="H629" s="165" t="s">
        <v>2933</v>
      </c>
      <c r="I629" s="164"/>
      <c r="J629" s="164"/>
      <c r="K629" s="175"/>
      <c r="L629" s="175"/>
      <c r="M629" s="175"/>
      <c r="N629" s="176"/>
      <c r="O629" s="175"/>
      <c r="P629" s="686"/>
      <c r="Q629" s="833"/>
      <c r="R629" s="833"/>
      <c r="S629" s="682"/>
      <c r="T629" s="682"/>
    </row>
    <row r="630" spans="2:20">
      <c r="B630" s="342" t="s">
        <v>3514</v>
      </c>
      <c r="C630" s="444" t="s">
        <v>3446</v>
      </c>
      <c r="D630" s="109">
        <v>0</v>
      </c>
      <c r="E630" s="109">
        <v>0.3</v>
      </c>
      <c r="F630" s="109">
        <f t="shared" si="1"/>
        <v>0.3</v>
      </c>
      <c r="G630" s="105">
        <v>1800</v>
      </c>
      <c r="H630" s="110" t="s">
        <v>32</v>
      </c>
      <c r="I630" s="105"/>
      <c r="J630" s="105"/>
      <c r="K630" s="106"/>
      <c r="L630" s="106"/>
      <c r="M630" s="106"/>
      <c r="N630" s="107"/>
      <c r="O630" s="106"/>
      <c r="P630" s="108"/>
      <c r="Q630" s="105"/>
      <c r="R630" s="105">
        <v>56150010758</v>
      </c>
      <c r="S630" s="464" t="s">
        <v>3559</v>
      </c>
      <c r="T630" s="464">
        <v>2026</v>
      </c>
    </row>
    <row r="631" spans="2:20">
      <c r="B631" s="342" t="s">
        <v>3515</v>
      </c>
      <c r="C631" s="445" t="s">
        <v>928</v>
      </c>
      <c r="D631" s="103">
        <v>0</v>
      </c>
      <c r="E631" s="103">
        <v>0.45300000000000001</v>
      </c>
      <c r="F631" s="103">
        <f t="shared" si="1"/>
        <v>0.45300000000000001</v>
      </c>
      <c r="G631" s="111">
        <v>2537</v>
      </c>
      <c r="H631" s="104" t="s">
        <v>2933</v>
      </c>
      <c r="I631" s="111"/>
      <c r="J631" s="111"/>
      <c r="K631" s="112"/>
      <c r="L631" s="113"/>
      <c r="M631" s="113"/>
      <c r="N631" s="114"/>
      <c r="O631" s="113"/>
      <c r="P631" s="115"/>
      <c r="Q631" s="111"/>
      <c r="R631" s="111">
        <v>56150010541</v>
      </c>
      <c r="S631" s="464" t="s">
        <v>3559</v>
      </c>
      <c r="T631" s="464">
        <v>2026</v>
      </c>
    </row>
    <row r="632" spans="2:20">
      <c r="B632" s="798" t="s">
        <v>3516</v>
      </c>
      <c r="C632" s="888" t="s">
        <v>135</v>
      </c>
      <c r="D632" s="160">
        <v>0</v>
      </c>
      <c r="E632" s="160">
        <v>8.2000000000000003E-2</v>
      </c>
      <c r="F632" s="160">
        <f t="shared" si="1"/>
        <v>8.2000000000000003E-2</v>
      </c>
      <c r="G632" s="161">
        <v>2490</v>
      </c>
      <c r="H632" s="162" t="s">
        <v>32</v>
      </c>
      <c r="I632" s="161"/>
      <c r="J632" s="161"/>
      <c r="K632" s="172"/>
      <c r="L632" s="172"/>
      <c r="M632" s="172"/>
      <c r="N632" s="173"/>
      <c r="O632" s="172"/>
      <c r="P632" s="868">
        <v>356</v>
      </c>
      <c r="Q632" s="832">
        <v>344</v>
      </c>
      <c r="R632" s="832">
        <v>56150010165</v>
      </c>
      <c r="S632" s="694" t="s">
        <v>3559</v>
      </c>
      <c r="T632" s="694">
        <v>2026</v>
      </c>
    </row>
    <row r="633" spans="2:20" ht="22.5">
      <c r="B633" s="687"/>
      <c r="C633" s="890"/>
      <c r="D633" s="446">
        <f>E632</f>
        <v>8.2000000000000003E-2</v>
      </c>
      <c r="E633" s="446">
        <v>0.58199999999999996</v>
      </c>
      <c r="F633" s="446">
        <f t="shared" si="1"/>
        <v>0.49999999999999994</v>
      </c>
      <c r="G633" s="447">
        <f>F633*5000</f>
        <v>2499.9999999999995</v>
      </c>
      <c r="H633" s="448" t="s">
        <v>3517</v>
      </c>
      <c r="I633" s="447"/>
      <c r="J633" s="447"/>
      <c r="K633" s="449"/>
      <c r="L633" s="449"/>
      <c r="M633" s="449"/>
      <c r="N633" s="450"/>
      <c r="O633" s="449"/>
      <c r="P633" s="687"/>
      <c r="Q633" s="869"/>
      <c r="R633" s="869"/>
      <c r="S633" s="703"/>
      <c r="T633" s="703"/>
    </row>
    <row r="634" spans="2:20">
      <c r="B634" s="686"/>
      <c r="C634" s="889"/>
      <c r="D634" s="163">
        <f>E633</f>
        <v>0.58199999999999996</v>
      </c>
      <c r="E634" s="163">
        <v>0.61899999999999999</v>
      </c>
      <c r="F634" s="163">
        <f t="shared" si="1"/>
        <v>3.7000000000000033E-2</v>
      </c>
      <c r="G634" s="164">
        <f>F634*5000</f>
        <v>185.00000000000017</v>
      </c>
      <c r="H634" s="165" t="s">
        <v>2933</v>
      </c>
      <c r="I634" s="164"/>
      <c r="J634" s="164"/>
      <c r="K634" s="175"/>
      <c r="L634" s="175"/>
      <c r="M634" s="175"/>
      <c r="N634" s="176"/>
      <c r="O634" s="175"/>
      <c r="P634" s="686"/>
      <c r="Q634" s="833"/>
      <c r="R634" s="833"/>
      <c r="S634" s="703"/>
      <c r="T634" s="703"/>
    </row>
    <row r="635" spans="2:20">
      <c r="B635" s="798" t="s">
        <v>3518</v>
      </c>
      <c r="C635" s="891" t="s">
        <v>2993</v>
      </c>
      <c r="D635" s="118">
        <v>0</v>
      </c>
      <c r="E635" s="118">
        <v>0.68700000000000006</v>
      </c>
      <c r="F635" s="118">
        <f t="shared" si="1"/>
        <v>0.68700000000000006</v>
      </c>
      <c r="G635" s="119">
        <v>5153</v>
      </c>
      <c r="H635" s="120" t="s">
        <v>32</v>
      </c>
      <c r="I635" s="119"/>
      <c r="J635" s="119"/>
      <c r="K635" s="121"/>
      <c r="L635" s="121"/>
      <c r="M635" s="121"/>
      <c r="N635" s="122"/>
      <c r="O635" s="121"/>
      <c r="P635" s="868">
        <v>490</v>
      </c>
      <c r="Q635" s="803">
        <v>363</v>
      </c>
      <c r="R635" s="803">
        <v>56150010659</v>
      </c>
      <c r="S635" s="694" t="s">
        <v>3559</v>
      </c>
      <c r="T635" s="694">
        <v>2026</v>
      </c>
    </row>
    <row r="636" spans="2:20">
      <c r="B636" s="686"/>
      <c r="C636" s="892"/>
      <c r="D636" s="125">
        <v>0.68700000000000006</v>
      </c>
      <c r="E636" s="125">
        <v>0.86799999999999999</v>
      </c>
      <c r="F636" s="125">
        <f t="shared" si="1"/>
        <v>0.18099999999999994</v>
      </c>
      <c r="G636" s="126">
        <v>1448</v>
      </c>
      <c r="H636" s="127" t="s">
        <v>2933</v>
      </c>
      <c r="I636" s="126"/>
      <c r="J636" s="126"/>
      <c r="K636" s="128"/>
      <c r="L636" s="128"/>
      <c r="M636" s="128"/>
      <c r="N636" s="129"/>
      <c r="O636" s="128"/>
      <c r="P636" s="686"/>
      <c r="Q636" s="804"/>
      <c r="R636" s="804"/>
      <c r="S636" s="703"/>
      <c r="T636" s="703"/>
    </row>
    <row r="637" spans="2:20">
      <c r="B637" s="798" t="s">
        <v>3519</v>
      </c>
      <c r="C637" s="888" t="s">
        <v>2018</v>
      </c>
      <c r="D637" s="160">
        <v>0</v>
      </c>
      <c r="E637" s="160">
        <v>0.16600000000000001</v>
      </c>
      <c r="F637" s="160">
        <f t="shared" si="1"/>
        <v>0.16600000000000001</v>
      </c>
      <c r="G637" s="161">
        <v>780</v>
      </c>
      <c r="H637" s="162" t="s">
        <v>2933</v>
      </c>
      <c r="I637" s="161"/>
      <c r="J637" s="161"/>
      <c r="K637" s="172"/>
      <c r="L637" s="172"/>
      <c r="M637" s="172"/>
      <c r="N637" s="173"/>
      <c r="O637" s="172"/>
      <c r="P637" s="174"/>
      <c r="Q637" s="832"/>
      <c r="R637" s="832">
        <v>56150010909</v>
      </c>
      <c r="S637" s="694" t="s">
        <v>3559</v>
      </c>
      <c r="T637" s="694">
        <v>2026</v>
      </c>
    </row>
    <row r="638" spans="2:20">
      <c r="B638" s="686"/>
      <c r="C638" s="889"/>
      <c r="D638" s="163">
        <f>E637</f>
        <v>0.16600000000000001</v>
      </c>
      <c r="E638" s="163">
        <v>0.375</v>
      </c>
      <c r="F638" s="163">
        <f t="shared" si="1"/>
        <v>0.20899999999999999</v>
      </c>
      <c r="G638" s="164">
        <v>982</v>
      </c>
      <c r="H638" s="165" t="s">
        <v>32</v>
      </c>
      <c r="I638" s="164"/>
      <c r="J638" s="164"/>
      <c r="K638" s="452"/>
      <c r="L638" s="175"/>
      <c r="M638" s="175"/>
      <c r="N638" s="176"/>
      <c r="O638" s="175"/>
      <c r="P638" s="177"/>
      <c r="Q638" s="833"/>
      <c r="R638" s="833"/>
      <c r="S638" s="703"/>
      <c r="T638" s="703"/>
    </row>
    <row r="639" spans="2:20">
      <c r="B639" s="342" t="s">
        <v>3520</v>
      </c>
      <c r="C639" s="444" t="s">
        <v>3521</v>
      </c>
      <c r="D639" s="109">
        <v>0</v>
      </c>
      <c r="E639" s="109">
        <v>0.17899999999999999</v>
      </c>
      <c r="F639" s="109">
        <f t="shared" si="1"/>
        <v>0.17899999999999999</v>
      </c>
      <c r="G639" s="105">
        <v>438</v>
      </c>
      <c r="H639" s="110" t="s">
        <v>2933</v>
      </c>
      <c r="I639" s="105"/>
      <c r="J639" s="105"/>
      <c r="K639" s="106"/>
      <c r="L639" s="106"/>
      <c r="M639" s="106"/>
      <c r="N639" s="107"/>
      <c r="O639" s="106"/>
      <c r="P639" s="108"/>
      <c r="Q639" s="105"/>
      <c r="R639" s="105">
        <v>56150010167</v>
      </c>
      <c r="S639" s="464" t="s">
        <v>3559</v>
      </c>
      <c r="T639" s="464">
        <v>2026</v>
      </c>
    </row>
    <row r="640" spans="2:20">
      <c r="B640" s="342" t="s">
        <v>3522</v>
      </c>
      <c r="C640" s="445" t="s">
        <v>3523</v>
      </c>
      <c r="D640" s="103">
        <v>0</v>
      </c>
      <c r="E640" s="103">
        <v>0.26500000000000001</v>
      </c>
      <c r="F640" s="103">
        <f t="shared" si="1"/>
        <v>0.26500000000000001</v>
      </c>
      <c r="G640" s="111">
        <v>795</v>
      </c>
      <c r="H640" s="104" t="s">
        <v>2933</v>
      </c>
      <c r="I640" s="111"/>
      <c r="J640" s="111"/>
      <c r="K640" s="113"/>
      <c r="L640" s="113"/>
      <c r="M640" s="113"/>
      <c r="N640" s="114"/>
      <c r="O640" s="113"/>
      <c r="P640" s="115"/>
      <c r="Q640" s="111"/>
      <c r="R640" s="111">
        <v>56150010543</v>
      </c>
      <c r="S640" s="464" t="s">
        <v>3559</v>
      </c>
      <c r="T640" s="464">
        <v>2026</v>
      </c>
    </row>
    <row r="641" spans="2:20">
      <c r="B641" s="342" t="s">
        <v>3524</v>
      </c>
      <c r="C641" s="444" t="s">
        <v>3525</v>
      </c>
      <c r="D641" s="109">
        <v>0</v>
      </c>
      <c r="E641" s="109">
        <v>0.20499999999999999</v>
      </c>
      <c r="F641" s="109">
        <f t="shared" si="1"/>
        <v>0.20499999999999999</v>
      </c>
      <c r="G641" s="105">
        <v>820</v>
      </c>
      <c r="H641" s="110" t="s">
        <v>2933</v>
      </c>
      <c r="I641" s="105"/>
      <c r="J641" s="105"/>
      <c r="K641" s="106"/>
      <c r="L641" s="106"/>
      <c r="M641" s="106"/>
      <c r="N641" s="107"/>
      <c r="O641" s="106"/>
      <c r="P641" s="108"/>
      <c r="Q641" s="105"/>
      <c r="R641" s="105">
        <v>56150010908</v>
      </c>
      <c r="S641" s="464" t="s">
        <v>3559</v>
      </c>
      <c r="T641" s="464">
        <v>2026</v>
      </c>
    </row>
    <row r="642" spans="2:20">
      <c r="B642" s="342" t="s">
        <v>3526</v>
      </c>
      <c r="C642" s="445" t="s">
        <v>2204</v>
      </c>
      <c r="D642" s="103">
        <v>0</v>
      </c>
      <c r="E642" s="103">
        <v>0.46</v>
      </c>
      <c r="F642" s="103">
        <f t="shared" si="1"/>
        <v>0.46</v>
      </c>
      <c r="G642" s="111">
        <v>1150</v>
      </c>
      <c r="H642" s="104" t="s">
        <v>2933</v>
      </c>
      <c r="I642" s="111"/>
      <c r="J642" s="111"/>
      <c r="K642" s="113"/>
      <c r="L642" s="113"/>
      <c r="M642" s="113"/>
      <c r="N642" s="114"/>
      <c r="O642" s="113"/>
      <c r="P642" s="115"/>
      <c r="Q642" s="111"/>
      <c r="R642" s="111">
        <v>56150010169</v>
      </c>
      <c r="S642" s="464" t="s">
        <v>3559</v>
      </c>
      <c r="T642" s="464">
        <v>2026</v>
      </c>
    </row>
    <row r="643" spans="2:20">
      <c r="B643" s="342" t="s">
        <v>3527</v>
      </c>
      <c r="C643" s="444" t="s">
        <v>1048</v>
      </c>
      <c r="D643" s="109">
        <v>0</v>
      </c>
      <c r="E643" s="109">
        <v>0.44</v>
      </c>
      <c r="F643" s="109">
        <f t="shared" si="1"/>
        <v>0.44</v>
      </c>
      <c r="G643" s="105">
        <v>1100</v>
      </c>
      <c r="H643" s="110" t="s">
        <v>2933</v>
      </c>
      <c r="I643" s="105"/>
      <c r="J643" s="105"/>
      <c r="K643" s="106"/>
      <c r="L643" s="106"/>
      <c r="M643" s="106"/>
      <c r="N643" s="107"/>
      <c r="O643" s="106"/>
      <c r="P643" s="108"/>
      <c r="Q643" s="105"/>
      <c r="R643" s="105">
        <v>56150010296</v>
      </c>
      <c r="S643" s="464" t="s">
        <v>3559</v>
      </c>
      <c r="T643" s="464">
        <v>2026</v>
      </c>
    </row>
    <row r="644" spans="2:20">
      <c r="B644" s="342" t="s">
        <v>3528</v>
      </c>
      <c r="C644" s="445" t="s">
        <v>3111</v>
      </c>
      <c r="D644" s="103">
        <v>0</v>
      </c>
      <c r="E644" s="103">
        <v>0.20799999999999999</v>
      </c>
      <c r="F644" s="103">
        <f t="shared" si="1"/>
        <v>0.20799999999999999</v>
      </c>
      <c r="G644" s="111">
        <v>832</v>
      </c>
      <c r="H644" s="104" t="s">
        <v>2933</v>
      </c>
      <c r="I644" s="111"/>
      <c r="J644" s="111"/>
      <c r="K644" s="113"/>
      <c r="L644" s="113"/>
      <c r="M644" s="113"/>
      <c r="N644" s="114"/>
      <c r="O644" s="113"/>
      <c r="P644" s="115"/>
      <c r="Q644" s="111"/>
      <c r="R644" s="111">
        <v>56150010907</v>
      </c>
      <c r="S644" s="464" t="s">
        <v>3559</v>
      </c>
      <c r="T644" s="464">
        <v>2026</v>
      </c>
    </row>
    <row r="645" spans="2:20">
      <c r="B645" s="342" t="s">
        <v>3529</v>
      </c>
      <c r="C645" s="444" t="s">
        <v>2200</v>
      </c>
      <c r="D645" s="109">
        <v>0</v>
      </c>
      <c r="E645" s="109">
        <v>0.33200000000000002</v>
      </c>
      <c r="F645" s="109">
        <f t="shared" si="1"/>
        <v>0.33200000000000002</v>
      </c>
      <c r="G645" s="105">
        <v>996</v>
      </c>
      <c r="H645" s="110" t="s">
        <v>2933</v>
      </c>
      <c r="I645" s="105"/>
      <c r="J645" s="105"/>
      <c r="K645" s="106"/>
      <c r="L645" s="106"/>
      <c r="M645" s="106"/>
      <c r="N645" s="107"/>
      <c r="O645" s="106"/>
      <c r="P645" s="108"/>
      <c r="Q645" s="105"/>
      <c r="R645" s="105">
        <v>56150010269</v>
      </c>
      <c r="S645" s="464" t="s">
        <v>3559</v>
      </c>
      <c r="T645" s="464">
        <v>2026</v>
      </c>
    </row>
    <row r="646" spans="2:20">
      <c r="B646" s="798" t="s">
        <v>3530</v>
      </c>
      <c r="C646" s="888" t="s">
        <v>3116</v>
      </c>
      <c r="D646" s="160">
        <v>0</v>
      </c>
      <c r="E646" s="160">
        <v>0.28699999999999998</v>
      </c>
      <c r="F646" s="160">
        <f t="shared" si="1"/>
        <v>0.28699999999999998</v>
      </c>
      <c r="G646" s="161">
        <v>1391</v>
      </c>
      <c r="H646" s="162" t="s">
        <v>32</v>
      </c>
      <c r="I646" s="161"/>
      <c r="J646" s="161"/>
      <c r="K646" s="172"/>
      <c r="L646" s="172"/>
      <c r="M646" s="172"/>
      <c r="N646" s="173"/>
      <c r="O646" s="172"/>
      <c r="P646" s="174"/>
      <c r="Q646" s="832"/>
      <c r="R646" s="832">
        <v>56150010545</v>
      </c>
      <c r="S646" s="694" t="s">
        <v>3559</v>
      </c>
      <c r="T646" s="694">
        <v>2026</v>
      </c>
    </row>
    <row r="647" spans="2:20">
      <c r="B647" s="687"/>
      <c r="C647" s="890"/>
      <c r="D647" s="446">
        <v>0.28699999999999998</v>
      </c>
      <c r="E647" s="446">
        <v>0.83799999999999997</v>
      </c>
      <c r="F647" s="446">
        <f t="shared" si="1"/>
        <v>0.55099999999999993</v>
      </c>
      <c r="G647" s="447">
        <v>2610</v>
      </c>
      <c r="H647" s="448" t="s">
        <v>32</v>
      </c>
      <c r="I647" s="447"/>
      <c r="J647" s="447"/>
      <c r="K647" s="449"/>
      <c r="L647" s="449"/>
      <c r="M647" s="449"/>
      <c r="N647" s="450"/>
      <c r="O647" s="449"/>
      <c r="P647" s="451"/>
      <c r="Q647" s="869"/>
      <c r="R647" s="869"/>
      <c r="S647" s="703"/>
      <c r="T647" s="703"/>
    </row>
    <row r="648" spans="2:20">
      <c r="B648" s="686"/>
      <c r="C648" s="889"/>
      <c r="D648" s="163">
        <v>0.83799999999999997</v>
      </c>
      <c r="E648" s="163">
        <v>1.925</v>
      </c>
      <c r="F648" s="163">
        <f t="shared" si="1"/>
        <v>1.0870000000000002</v>
      </c>
      <c r="G648" s="164">
        <v>4895</v>
      </c>
      <c r="H648" s="165" t="s">
        <v>32</v>
      </c>
      <c r="I648" s="164"/>
      <c r="J648" s="164"/>
      <c r="K648" s="175"/>
      <c r="L648" s="175"/>
      <c r="M648" s="175"/>
      <c r="N648" s="176"/>
      <c r="O648" s="175"/>
      <c r="P648" s="177"/>
      <c r="Q648" s="833"/>
      <c r="R648" s="833"/>
      <c r="S648" s="703"/>
      <c r="T648" s="703"/>
    </row>
    <row r="649" spans="2:20">
      <c r="B649" s="342" t="s">
        <v>3531</v>
      </c>
      <c r="C649" s="444" t="s">
        <v>3532</v>
      </c>
      <c r="D649" s="109">
        <v>0</v>
      </c>
      <c r="E649" s="109">
        <v>0.15</v>
      </c>
      <c r="F649" s="109">
        <f t="shared" si="1"/>
        <v>0.15</v>
      </c>
      <c r="G649" s="105">
        <v>675</v>
      </c>
      <c r="H649" s="110" t="s">
        <v>32</v>
      </c>
      <c r="I649" s="105"/>
      <c r="J649" s="105"/>
      <c r="K649" s="106"/>
      <c r="L649" s="106"/>
      <c r="M649" s="106"/>
      <c r="N649" s="107"/>
      <c r="O649" s="106"/>
      <c r="P649" s="108"/>
      <c r="Q649" s="105"/>
      <c r="R649" s="105">
        <v>56150010773</v>
      </c>
      <c r="S649" s="464" t="s">
        <v>3559</v>
      </c>
      <c r="T649" s="464">
        <v>2026</v>
      </c>
    </row>
    <row r="650" spans="2:20">
      <c r="B650" s="342" t="s">
        <v>3533</v>
      </c>
      <c r="C650" s="445" t="s">
        <v>1430</v>
      </c>
      <c r="D650" s="103">
        <v>0</v>
      </c>
      <c r="E650" s="103">
        <v>0.1</v>
      </c>
      <c r="F650" s="103">
        <f t="shared" si="1"/>
        <v>0.1</v>
      </c>
      <c r="G650" s="111">
        <v>270</v>
      </c>
      <c r="H650" s="104" t="s">
        <v>2933</v>
      </c>
      <c r="I650" s="111"/>
      <c r="J650" s="111"/>
      <c r="K650" s="113"/>
      <c r="L650" s="113"/>
      <c r="M650" s="113"/>
      <c r="N650" s="114"/>
      <c r="O650" s="113"/>
      <c r="P650" s="115"/>
      <c r="Q650" s="111"/>
      <c r="R650" s="111">
        <v>56150010788</v>
      </c>
      <c r="S650" s="464" t="s">
        <v>3559</v>
      </c>
      <c r="T650" s="464">
        <v>2026</v>
      </c>
    </row>
    <row r="651" spans="2:20">
      <c r="B651" s="685" t="s">
        <v>3534</v>
      </c>
      <c r="C651" s="891" t="s">
        <v>3139</v>
      </c>
      <c r="D651" s="118">
        <v>0</v>
      </c>
      <c r="E651" s="118">
        <v>0.17699999999999999</v>
      </c>
      <c r="F651" s="118">
        <f t="shared" si="1"/>
        <v>0.17699999999999999</v>
      </c>
      <c r="G651" s="119">
        <v>443</v>
      </c>
      <c r="H651" s="120" t="s">
        <v>2933</v>
      </c>
      <c r="I651" s="119"/>
      <c r="J651" s="119"/>
      <c r="K651" s="121"/>
      <c r="L651" s="121"/>
      <c r="M651" s="121"/>
      <c r="N651" s="122"/>
      <c r="O651" s="121"/>
      <c r="P651" s="123"/>
      <c r="Q651" s="803"/>
      <c r="R651" s="803">
        <v>56150010765</v>
      </c>
      <c r="S651" s="694" t="s">
        <v>3559</v>
      </c>
      <c r="T651" s="694">
        <v>2026</v>
      </c>
    </row>
    <row r="652" spans="2:20">
      <c r="B652" s="686"/>
      <c r="C652" s="892"/>
      <c r="D652" s="125">
        <f>E651</f>
        <v>0.17699999999999999</v>
      </c>
      <c r="E652" s="125">
        <v>0.39200000000000002</v>
      </c>
      <c r="F652" s="125">
        <f t="shared" si="1"/>
        <v>0.21500000000000002</v>
      </c>
      <c r="G652" s="126">
        <v>538</v>
      </c>
      <c r="H652" s="127" t="s">
        <v>2933</v>
      </c>
      <c r="I652" s="126"/>
      <c r="J652" s="126"/>
      <c r="K652" s="128"/>
      <c r="L652" s="128"/>
      <c r="M652" s="128"/>
      <c r="N652" s="129"/>
      <c r="O652" s="128"/>
      <c r="P652" s="130"/>
      <c r="Q652" s="804"/>
      <c r="R652" s="804"/>
      <c r="S652" s="703"/>
      <c r="T652" s="703"/>
    </row>
    <row r="653" spans="2:20" ht="22.5">
      <c r="B653" s="685" t="s">
        <v>3535</v>
      </c>
      <c r="C653" s="888" t="s">
        <v>1436</v>
      </c>
      <c r="D653" s="160">
        <v>0</v>
      </c>
      <c r="E653" s="160">
        <v>0.114</v>
      </c>
      <c r="F653" s="160">
        <f t="shared" si="1"/>
        <v>0.114</v>
      </c>
      <c r="G653" s="161">
        <v>228</v>
      </c>
      <c r="H653" s="162" t="s">
        <v>42</v>
      </c>
      <c r="I653" s="161"/>
      <c r="J653" s="161"/>
      <c r="K653" s="172"/>
      <c r="L653" s="172"/>
      <c r="M653" s="172"/>
      <c r="N653" s="173"/>
      <c r="O653" s="172"/>
      <c r="P653" s="174"/>
      <c r="Q653" s="832"/>
      <c r="R653" s="832">
        <v>56150010261</v>
      </c>
      <c r="S653" s="694" t="s">
        <v>3559</v>
      </c>
      <c r="T653" s="694">
        <v>2026</v>
      </c>
    </row>
    <row r="654" spans="2:20">
      <c r="B654" s="893"/>
      <c r="C654" s="889"/>
      <c r="D654" s="163">
        <f>E653</f>
        <v>0.114</v>
      </c>
      <c r="E654" s="163">
        <v>0.44900000000000001</v>
      </c>
      <c r="F654" s="163">
        <f t="shared" si="1"/>
        <v>0.33500000000000002</v>
      </c>
      <c r="G654" s="164">
        <v>670</v>
      </c>
      <c r="H654" s="165" t="s">
        <v>2933</v>
      </c>
      <c r="I654" s="164"/>
      <c r="J654" s="164"/>
      <c r="K654" s="175"/>
      <c r="L654" s="175"/>
      <c r="M654" s="175"/>
      <c r="N654" s="176"/>
      <c r="O654" s="175"/>
      <c r="P654" s="177"/>
      <c r="Q654" s="833"/>
      <c r="R654" s="833"/>
      <c r="S654" s="703"/>
      <c r="T654" s="703"/>
    </row>
    <row r="655" spans="2:20">
      <c r="B655" s="342" t="s">
        <v>3536</v>
      </c>
      <c r="C655" s="444" t="s">
        <v>627</v>
      </c>
      <c r="D655" s="109">
        <v>0</v>
      </c>
      <c r="E655" s="109">
        <v>0.125</v>
      </c>
      <c r="F655" s="109">
        <f t="shared" si="1"/>
        <v>0.125</v>
      </c>
      <c r="G655" s="105">
        <v>312</v>
      </c>
      <c r="H655" s="110" t="s">
        <v>2933</v>
      </c>
      <c r="I655" s="105"/>
      <c r="J655" s="105"/>
      <c r="K655" s="106"/>
      <c r="L655" s="106"/>
      <c r="M655" s="106"/>
      <c r="N655" s="107"/>
      <c r="O655" s="106"/>
      <c r="P655" s="108"/>
      <c r="Q655" s="105"/>
      <c r="R655" s="105">
        <v>56150010168</v>
      </c>
      <c r="S655" s="464" t="s">
        <v>3559</v>
      </c>
      <c r="T655" s="464">
        <v>2026</v>
      </c>
    </row>
    <row r="656" spans="2:20">
      <c r="B656" s="342" t="s">
        <v>3537</v>
      </c>
      <c r="C656" s="445" t="s">
        <v>133</v>
      </c>
      <c r="D656" s="103">
        <v>0</v>
      </c>
      <c r="E656" s="103">
        <v>0.15</v>
      </c>
      <c r="F656" s="103">
        <f t="shared" si="1"/>
        <v>0.15</v>
      </c>
      <c r="G656" s="111">
        <v>300</v>
      </c>
      <c r="H656" s="104" t="s">
        <v>2933</v>
      </c>
      <c r="I656" s="111"/>
      <c r="J656" s="111"/>
      <c r="K656" s="113"/>
      <c r="L656" s="113"/>
      <c r="M656" s="113"/>
      <c r="N656" s="114"/>
      <c r="O656" s="113"/>
      <c r="P656" s="115"/>
      <c r="Q656" s="111"/>
      <c r="R656" s="111">
        <v>56150010264</v>
      </c>
      <c r="S656" s="464" t="s">
        <v>3559</v>
      </c>
      <c r="T656" s="464">
        <v>2026</v>
      </c>
    </row>
    <row r="657" spans="2:20">
      <c r="B657" s="342" t="s">
        <v>3538</v>
      </c>
      <c r="C657" s="444" t="s">
        <v>3539</v>
      </c>
      <c r="D657" s="109">
        <v>0</v>
      </c>
      <c r="E657" s="109">
        <v>0.14000000000000001</v>
      </c>
      <c r="F657" s="109">
        <f t="shared" si="1"/>
        <v>0.14000000000000001</v>
      </c>
      <c r="G657" s="105">
        <v>378</v>
      </c>
      <c r="H657" s="110" t="s">
        <v>2933</v>
      </c>
      <c r="I657" s="105"/>
      <c r="J657" s="105"/>
      <c r="K657" s="106"/>
      <c r="L657" s="106"/>
      <c r="M657" s="106"/>
      <c r="N657" s="107"/>
      <c r="O657" s="106"/>
      <c r="P657" s="108"/>
      <c r="Q657" s="105"/>
      <c r="R657" s="105">
        <v>56150010170</v>
      </c>
      <c r="S657" s="464" t="s">
        <v>3559</v>
      </c>
      <c r="T657" s="464">
        <v>2026</v>
      </c>
    </row>
    <row r="658" spans="2:20">
      <c r="B658" s="342" t="s">
        <v>3540</v>
      </c>
      <c r="C658" s="445" t="s">
        <v>2016</v>
      </c>
      <c r="D658" s="103">
        <v>0</v>
      </c>
      <c r="E658" s="103">
        <v>1.8</v>
      </c>
      <c r="F658" s="103">
        <f t="shared" si="1"/>
        <v>1.8</v>
      </c>
      <c r="G658" s="111">
        <v>14040</v>
      </c>
      <c r="H658" s="104" t="s">
        <v>32</v>
      </c>
      <c r="I658" s="111"/>
      <c r="J658" s="111"/>
      <c r="K658" s="113"/>
      <c r="L658" s="113"/>
      <c r="M658" s="113"/>
      <c r="N658" s="114"/>
      <c r="O658" s="113"/>
      <c r="P658" s="115">
        <v>1449</v>
      </c>
      <c r="Q658" s="111">
        <v>630</v>
      </c>
      <c r="R658" s="111">
        <v>56150010320</v>
      </c>
      <c r="S658" s="464" t="s">
        <v>3559</v>
      </c>
      <c r="T658" s="464">
        <v>2026</v>
      </c>
    </row>
    <row r="659" spans="2:20">
      <c r="B659" s="342" t="s">
        <v>3541</v>
      </c>
      <c r="C659" s="444" t="s">
        <v>3230</v>
      </c>
      <c r="D659" s="109">
        <v>0</v>
      </c>
      <c r="E659" s="109">
        <v>0.109</v>
      </c>
      <c r="F659" s="109">
        <f t="shared" si="1"/>
        <v>0.109</v>
      </c>
      <c r="G659" s="105">
        <v>436</v>
      </c>
      <c r="H659" s="110" t="s">
        <v>32</v>
      </c>
      <c r="I659" s="105"/>
      <c r="J659" s="105"/>
      <c r="K659" s="106"/>
      <c r="L659" s="106"/>
      <c r="M659" s="106"/>
      <c r="N659" s="107"/>
      <c r="O659" s="106"/>
      <c r="P659" s="108"/>
      <c r="Q659" s="105"/>
      <c r="R659" s="105">
        <v>56150010674</v>
      </c>
      <c r="S659" s="464" t="s">
        <v>3559</v>
      </c>
      <c r="T659" s="464">
        <v>2026</v>
      </c>
    </row>
    <row r="660" spans="2:20">
      <c r="B660" s="798" t="s">
        <v>3542</v>
      </c>
      <c r="C660" s="888" t="s">
        <v>3543</v>
      </c>
      <c r="D660" s="160">
        <v>0</v>
      </c>
      <c r="E660" s="160">
        <v>0.94699999999999995</v>
      </c>
      <c r="F660" s="160">
        <f t="shared" si="1"/>
        <v>0.94699999999999995</v>
      </c>
      <c r="G660" s="161">
        <v>5682</v>
      </c>
      <c r="H660" s="162" t="s">
        <v>2933</v>
      </c>
      <c r="I660" s="161"/>
      <c r="J660" s="161"/>
      <c r="K660" s="172"/>
      <c r="L660" s="172"/>
      <c r="M660" s="172"/>
      <c r="N660" s="173"/>
      <c r="O660" s="172"/>
      <c r="P660" s="868">
        <v>826</v>
      </c>
      <c r="Q660" s="832">
        <v>688</v>
      </c>
      <c r="R660" s="832">
        <v>56150010166</v>
      </c>
      <c r="S660" s="694" t="s">
        <v>3559</v>
      </c>
      <c r="T660" s="694">
        <v>2026</v>
      </c>
    </row>
    <row r="661" spans="2:20">
      <c r="B661" s="687"/>
      <c r="C661" s="890"/>
      <c r="D661" s="446">
        <f>E660</f>
        <v>0.94699999999999995</v>
      </c>
      <c r="E661" s="446">
        <v>1.367</v>
      </c>
      <c r="F661" s="446">
        <f t="shared" si="1"/>
        <v>0.42000000000000004</v>
      </c>
      <c r="G661" s="447">
        <v>1890</v>
      </c>
      <c r="H661" s="448" t="s">
        <v>32</v>
      </c>
      <c r="I661" s="447"/>
      <c r="J661" s="447"/>
      <c r="K661" s="453"/>
      <c r="L661" s="449"/>
      <c r="M661" s="449"/>
      <c r="N661" s="450"/>
      <c r="O661" s="449"/>
      <c r="P661" s="687"/>
      <c r="Q661" s="869"/>
      <c r="R661" s="869"/>
      <c r="S661" s="703"/>
      <c r="T661" s="703"/>
    </row>
    <row r="662" spans="2:20">
      <c r="B662" s="687"/>
      <c r="C662" s="890"/>
      <c r="D662" s="446">
        <f>E661</f>
        <v>1.367</v>
      </c>
      <c r="E662" s="446">
        <v>1.4490000000000001</v>
      </c>
      <c r="F662" s="446">
        <f t="shared" si="1"/>
        <v>8.2000000000000073E-2</v>
      </c>
      <c r="G662" s="447">
        <v>656</v>
      </c>
      <c r="H662" s="448" t="s">
        <v>32</v>
      </c>
      <c r="I662" s="447"/>
      <c r="J662" s="447"/>
      <c r="K662" s="449"/>
      <c r="L662" s="449"/>
      <c r="M662" s="449"/>
      <c r="N662" s="450"/>
      <c r="O662" s="449"/>
      <c r="P662" s="687"/>
      <c r="Q662" s="869"/>
      <c r="R662" s="869"/>
      <c r="S662" s="703"/>
      <c r="T662" s="703"/>
    </row>
    <row r="663" spans="2:20">
      <c r="B663" s="686"/>
      <c r="C663" s="889"/>
      <c r="D663" s="163">
        <f>E662</f>
        <v>1.4490000000000001</v>
      </c>
      <c r="E663" s="163">
        <v>1.7390000000000001</v>
      </c>
      <c r="F663" s="163">
        <f t="shared" si="1"/>
        <v>0.29000000000000004</v>
      </c>
      <c r="G663" s="164">
        <v>1740</v>
      </c>
      <c r="H663" s="165" t="s">
        <v>32</v>
      </c>
      <c r="I663" s="164"/>
      <c r="J663" s="164"/>
      <c r="K663" s="175"/>
      <c r="L663" s="175"/>
      <c r="M663" s="175"/>
      <c r="N663" s="176"/>
      <c r="O663" s="175"/>
      <c r="P663" s="686"/>
      <c r="Q663" s="833"/>
      <c r="R663" s="833"/>
      <c r="S663" s="703"/>
      <c r="T663" s="703"/>
    </row>
    <row r="664" spans="2:20">
      <c r="B664" s="685" t="s">
        <v>3544</v>
      </c>
      <c r="C664" s="891" t="s">
        <v>3263</v>
      </c>
      <c r="D664" s="118">
        <v>0</v>
      </c>
      <c r="E664" s="118">
        <v>0.33</v>
      </c>
      <c r="F664" s="118">
        <f t="shared" si="1"/>
        <v>0.33</v>
      </c>
      <c r="G664" s="119">
        <v>990</v>
      </c>
      <c r="H664" s="120" t="s">
        <v>2933</v>
      </c>
      <c r="I664" s="119"/>
      <c r="J664" s="119"/>
      <c r="K664" s="121"/>
      <c r="L664" s="121"/>
      <c r="M664" s="121"/>
      <c r="N664" s="122"/>
      <c r="O664" s="121"/>
      <c r="P664" s="123"/>
      <c r="Q664" s="803"/>
      <c r="R664" s="803">
        <v>56150010756</v>
      </c>
      <c r="S664" s="694" t="s">
        <v>3559</v>
      </c>
      <c r="T664" s="694">
        <v>2026</v>
      </c>
    </row>
    <row r="665" spans="2:20">
      <c r="B665" s="686"/>
      <c r="C665" s="892"/>
      <c r="D665" s="125">
        <f>E664</f>
        <v>0.33</v>
      </c>
      <c r="E665" s="125">
        <v>0.45500000000000002</v>
      </c>
      <c r="F665" s="125">
        <f t="shared" si="1"/>
        <v>0.125</v>
      </c>
      <c r="G665" s="126">
        <v>375</v>
      </c>
      <c r="H665" s="127" t="s">
        <v>2933</v>
      </c>
      <c r="I665" s="126"/>
      <c r="J665" s="126"/>
      <c r="K665" s="128"/>
      <c r="L665" s="128"/>
      <c r="M665" s="128"/>
      <c r="N665" s="129"/>
      <c r="O665" s="128"/>
      <c r="P665" s="130"/>
      <c r="Q665" s="804"/>
      <c r="R665" s="804"/>
      <c r="S665" s="703"/>
      <c r="T665" s="703"/>
    </row>
    <row r="666" spans="2:20">
      <c r="B666" s="685" t="s">
        <v>3545</v>
      </c>
      <c r="C666" s="888" t="s">
        <v>3546</v>
      </c>
      <c r="D666" s="160">
        <v>0</v>
      </c>
      <c r="E666" s="160">
        <v>0.13800000000000001</v>
      </c>
      <c r="F666" s="160">
        <f t="shared" si="1"/>
        <v>0.13800000000000001</v>
      </c>
      <c r="G666" s="161">
        <v>733</v>
      </c>
      <c r="H666" s="162" t="s">
        <v>32</v>
      </c>
      <c r="I666" s="161"/>
      <c r="J666" s="161"/>
      <c r="K666" s="172"/>
      <c r="L666" s="172"/>
      <c r="M666" s="172"/>
      <c r="N666" s="173"/>
      <c r="O666" s="172"/>
      <c r="P666" s="174"/>
      <c r="Q666" s="894"/>
      <c r="R666" s="894">
        <v>56150010910</v>
      </c>
      <c r="S666" s="694" t="s">
        <v>3559</v>
      </c>
      <c r="T666" s="694">
        <v>2026</v>
      </c>
    </row>
    <row r="667" spans="2:20">
      <c r="B667" s="686"/>
      <c r="C667" s="889"/>
      <c r="D667" s="163">
        <v>0.13800000000000001</v>
      </c>
      <c r="E667" s="163">
        <v>0.34200000000000003</v>
      </c>
      <c r="F667" s="163">
        <f t="shared" si="1"/>
        <v>0.20400000000000001</v>
      </c>
      <c r="G667" s="164">
        <v>635</v>
      </c>
      <c r="H667" s="165" t="s">
        <v>32</v>
      </c>
      <c r="I667" s="164"/>
      <c r="J667" s="164"/>
      <c r="K667" s="175"/>
      <c r="L667" s="175"/>
      <c r="M667" s="175"/>
      <c r="N667" s="176"/>
      <c r="O667" s="175"/>
      <c r="P667" s="177"/>
      <c r="Q667" s="895"/>
      <c r="R667" s="895"/>
      <c r="S667" s="703"/>
      <c r="T667" s="703"/>
    </row>
    <row r="668" spans="2:20">
      <c r="B668" s="685" t="s">
        <v>3547</v>
      </c>
      <c r="C668" s="891" t="s">
        <v>3548</v>
      </c>
      <c r="D668" s="118">
        <v>0</v>
      </c>
      <c r="E668" s="118">
        <v>8.1000000000000003E-2</v>
      </c>
      <c r="F668" s="118">
        <f t="shared" si="1"/>
        <v>8.1000000000000003E-2</v>
      </c>
      <c r="G668" s="119">
        <v>243</v>
      </c>
      <c r="H668" s="120" t="s">
        <v>2933</v>
      </c>
      <c r="I668" s="119"/>
      <c r="J668" s="119"/>
      <c r="K668" s="121"/>
      <c r="L668" s="121"/>
      <c r="M668" s="121"/>
      <c r="N668" s="122"/>
      <c r="O668" s="121"/>
      <c r="P668" s="868">
        <v>86</v>
      </c>
      <c r="Q668" s="803">
        <v>86</v>
      </c>
      <c r="R668" s="803">
        <v>56150010783</v>
      </c>
      <c r="S668" s="694" t="s">
        <v>3559</v>
      </c>
      <c r="T668" s="694">
        <v>2026</v>
      </c>
    </row>
    <row r="669" spans="2:20">
      <c r="B669" s="687"/>
      <c r="C669" s="890"/>
      <c r="D669" s="446">
        <f>E668</f>
        <v>8.1000000000000003E-2</v>
      </c>
      <c r="E669" s="446">
        <v>0.17100000000000001</v>
      </c>
      <c r="F669" s="446">
        <f t="shared" si="1"/>
        <v>9.0000000000000011E-2</v>
      </c>
      <c r="G669" s="447">
        <v>405</v>
      </c>
      <c r="H669" s="448" t="s">
        <v>32</v>
      </c>
      <c r="I669" s="447"/>
      <c r="J669" s="447"/>
      <c r="K669" s="449"/>
      <c r="L669" s="449"/>
      <c r="M669" s="449"/>
      <c r="N669" s="450"/>
      <c r="O669" s="449"/>
      <c r="P669" s="687"/>
      <c r="Q669" s="869"/>
      <c r="R669" s="869"/>
      <c r="S669" s="703"/>
      <c r="T669" s="703"/>
    </row>
    <row r="670" spans="2:20">
      <c r="B670" s="686"/>
      <c r="C670" s="892"/>
      <c r="D670" s="125">
        <f>E669</f>
        <v>0.17100000000000001</v>
      </c>
      <c r="E670" s="125">
        <v>0.371</v>
      </c>
      <c r="F670" s="125">
        <f t="shared" si="1"/>
        <v>0.19999999999999998</v>
      </c>
      <c r="G670" s="126">
        <v>600</v>
      </c>
      <c r="H670" s="127" t="s">
        <v>2933</v>
      </c>
      <c r="I670" s="126"/>
      <c r="J670" s="126"/>
      <c r="K670" s="128"/>
      <c r="L670" s="128"/>
      <c r="M670" s="128"/>
      <c r="N670" s="129"/>
      <c r="O670" s="128"/>
      <c r="P670" s="686"/>
      <c r="Q670" s="804"/>
      <c r="R670" s="804"/>
      <c r="S670" s="703"/>
      <c r="T670" s="703"/>
    </row>
    <row r="671" spans="2:20">
      <c r="B671" s="342" t="s">
        <v>3549</v>
      </c>
      <c r="C671" s="445" t="s">
        <v>3550</v>
      </c>
      <c r="D671" s="103">
        <v>0</v>
      </c>
      <c r="E671" s="103">
        <v>1.6240000000000001</v>
      </c>
      <c r="F671" s="103">
        <f t="shared" si="1"/>
        <v>1.6240000000000001</v>
      </c>
      <c r="G671" s="111">
        <v>11368</v>
      </c>
      <c r="H671" s="104" t="s">
        <v>32</v>
      </c>
      <c r="I671" s="111"/>
      <c r="J671" s="111"/>
      <c r="K671" s="113"/>
      <c r="L671" s="113"/>
      <c r="M671" s="113"/>
      <c r="N671" s="114"/>
      <c r="O671" s="113"/>
      <c r="P671" s="115">
        <v>1951</v>
      </c>
      <c r="Q671" s="111">
        <v>1373</v>
      </c>
      <c r="R671" s="111">
        <v>56150010259</v>
      </c>
      <c r="S671" s="464" t="s">
        <v>3559</v>
      </c>
      <c r="T671" s="464">
        <v>2026</v>
      </c>
    </row>
    <row r="672" spans="2:20">
      <c r="B672" s="685" t="s">
        <v>3551</v>
      </c>
      <c r="C672" s="891" t="s">
        <v>1138</v>
      </c>
      <c r="D672" s="118">
        <v>0</v>
      </c>
      <c r="E672" s="118">
        <v>0.13200000000000001</v>
      </c>
      <c r="F672" s="118">
        <f t="shared" si="1"/>
        <v>0.13200000000000001</v>
      </c>
      <c r="G672" s="119">
        <v>264</v>
      </c>
      <c r="H672" s="120" t="s">
        <v>2933</v>
      </c>
      <c r="I672" s="119"/>
      <c r="J672" s="119"/>
      <c r="K672" s="121"/>
      <c r="L672" s="121"/>
      <c r="M672" s="121"/>
      <c r="N672" s="122"/>
      <c r="O672" s="121"/>
      <c r="P672" s="123"/>
      <c r="Q672" s="803"/>
      <c r="R672" s="803">
        <v>56150010767</v>
      </c>
      <c r="S672" s="694" t="s">
        <v>3559</v>
      </c>
      <c r="T672" s="694">
        <v>2026</v>
      </c>
    </row>
    <row r="673" spans="2:22">
      <c r="B673" s="686"/>
      <c r="C673" s="892"/>
      <c r="D673" s="125">
        <f>E672</f>
        <v>0.13200000000000001</v>
      </c>
      <c r="E673" s="125">
        <v>0.47399999999999998</v>
      </c>
      <c r="F673" s="125">
        <f t="shared" si="1"/>
        <v>0.34199999999999997</v>
      </c>
      <c r="G673" s="126">
        <v>2462</v>
      </c>
      <c r="H673" s="127" t="s">
        <v>32</v>
      </c>
      <c r="I673" s="126"/>
      <c r="J673" s="126"/>
      <c r="K673" s="128"/>
      <c r="L673" s="128"/>
      <c r="M673" s="128"/>
      <c r="N673" s="129"/>
      <c r="O673" s="128"/>
      <c r="P673" s="130"/>
      <c r="Q673" s="804"/>
      <c r="R673" s="804"/>
      <c r="S673" s="703"/>
      <c r="T673" s="703"/>
    </row>
    <row r="674" spans="2:22">
      <c r="B674" s="342" t="s">
        <v>3552</v>
      </c>
      <c r="C674" s="445" t="s">
        <v>1141</v>
      </c>
      <c r="D674" s="103">
        <v>0</v>
      </c>
      <c r="E674" s="103">
        <v>0.13</v>
      </c>
      <c r="F674" s="103">
        <f t="shared" si="1"/>
        <v>0.13</v>
      </c>
      <c r="G674" s="111">
        <v>520</v>
      </c>
      <c r="H674" s="104" t="s">
        <v>32</v>
      </c>
      <c r="I674" s="111"/>
      <c r="J674" s="111"/>
      <c r="K674" s="113"/>
      <c r="L674" s="113"/>
      <c r="M674" s="113"/>
      <c r="N674" s="114"/>
      <c r="O674" s="113"/>
      <c r="P674" s="115"/>
      <c r="Q674" s="111"/>
      <c r="R674" s="111">
        <v>56150010660</v>
      </c>
      <c r="S674" s="464" t="s">
        <v>3559</v>
      </c>
      <c r="T674" s="464">
        <v>2026</v>
      </c>
    </row>
    <row r="675" spans="2:22">
      <c r="B675" s="685" t="s">
        <v>3553</v>
      </c>
      <c r="C675" s="891" t="s">
        <v>3336</v>
      </c>
      <c r="D675" s="118">
        <v>0</v>
      </c>
      <c r="E675" s="118">
        <v>1.1060000000000001</v>
      </c>
      <c r="F675" s="118">
        <f t="shared" si="1"/>
        <v>1.1060000000000001</v>
      </c>
      <c r="G675" s="119">
        <v>4424</v>
      </c>
      <c r="H675" s="120" t="s">
        <v>32</v>
      </c>
      <c r="I675" s="119"/>
      <c r="J675" s="119"/>
      <c r="K675" s="121"/>
      <c r="L675" s="121"/>
      <c r="M675" s="121"/>
      <c r="N675" s="122"/>
      <c r="O675" s="121"/>
      <c r="P675" s="868">
        <v>1602</v>
      </c>
      <c r="Q675" s="798">
        <v>919</v>
      </c>
      <c r="R675" s="803">
        <v>56150010284</v>
      </c>
      <c r="S675" s="694" t="s">
        <v>3559</v>
      </c>
      <c r="T675" s="694">
        <v>2026</v>
      </c>
    </row>
    <row r="676" spans="2:22">
      <c r="B676" s="687"/>
      <c r="C676" s="890"/>
      <c r="D676" s="446">
        <f>E675</f>
        <v>1.1060000000000001</v>
      </c>
      <c r="E676" s="446">
        <v>1.1819999999999999</v>
      </c>
      <c r="F676" s="446">
        <f>E676-D676</f>
        <v>7.5999999999999845E-2</v>
      </c>
      <c r="G676" s="447">
        <v>562</v>
      </c>
      <c r="H676" s="448" t="s">
        <v>2933</v>
      </c>
      <c r="I676" s="447"/>
      <c r="J676" s="447"/>
      <c r="K676" s="449"/>
      <c r="L676" s="449"/>
      <c r="M676" s="449"/>
      <c r="N676" s="450"/>
      <c r="O676" s="449"/>
      <c r="P676" s="687"/>
      <c r="Q676" s="872"/>
      <c r="R676" s="869"/>
      <c r="S676" s="703"/>
      <c r="T676" s="703"/>
    </row>
    <row r="677" spans="2:22">
      <c r="B677" s="686"/>
      <c r="C677" s="892"/>
      <c r="D677" s="125">
        <v>1.1819999999999999</v>
      </c>
      <c r="E677" s="125">
        <v>1.45</v>
      </c>
      <c r="F677" s="125">
        <f>E677-D677</f>
        <v>0.26800000000000002</v>
      </c>
      <c r="G677" s="126">
        <v>804</v>
      </c>
      <c r="H677" s="127" t="s">
        <v>2933</v>
      </c>
      <c r="I677" s="126"/>
      <c r="J677" s="126"/>
      <c r="K677" s="128"/>
      <c r="L677" s="128"/>
      <c r="M677" s="128"/>
      <c r="N677" s="129"/>
      <c r="O677" s="128"/>
      <c r="P677" s="686"/>
      <c r="Q677" s="711"/>
      <c r="R677" s="454">
        <v>56150010303002</v>
      </c>
      <c r="S677" s="703"/>
      <c r="T677" s="703"/>
    </row>
    <row r="678" spans="2:22">
      <c r="B678" s="798" t="s">
        <v>3554</v>
      </c>
      <c r="C678" s="888" t="s">
        <v>3338</v>
      </c>
      <c r="D678" s="160">
        <v>0</v>
      </c>
      <c r="E678" s="160">
        <v>0.35199999999999998</v>
      </c>
      <c r="F678" s="160">
        <f t="shared" si="1"/>
        <v>0.35199999999999998</v>
      </c>
      <c r="G678" s="161">
        <v>1584</v>
      </c>
      <c r="H678" s="162" t="s">
        <v>32</v>
      </c>
      <c r="I678" s="161"/>
      <c r="J678" s="161"/>
      <c r="K678" s="172"/>
      <c r="L678" s="172"/>
      <c r="M678" s="172"/>
      <c r="N678" s="173"/>
      <c r="O678" s="172"/>
      <c r="P678" s="868">
        <v>347</v>
      </c>
      <c r="Q678" s="832">
        <v>193</v>
      </c>
      <c r="R678" s="832">
        <v>56150010912</v>
      </c>
      <c r="S678" s="694" t="s">
        <v>3559</v>
      </c>
      <c r="T678" s="694">
        <v>2026</v>
      </c>
    </row>
    <row r="679" spans="2:22">
      <c r="B679" s="687"/>
      <c r="C679" s="890"/>
      <c r="D679" s="446">
        <f>E678</f>
        <v>0.35199999999999998</v>
      </c>
      <c r="E679" s="446">
        <v>0.51800000000000002</v>
      </c>
      <c r="F679" s="446">
        <f t="shared" si="1"/>
        <v>0.16600000000000004</v>
      </c>
      <c r="G679" s="447">
        <v>1084</v>
      </c>
      <c r="H679" s="448" t="s">
        <v>32</v>
      </c>
      <c r="I679" s="447"/>
      <c r="J679" s="447"/>
      <c r="K679" s="449"/>
      <c r="L679" s="449"/>
      <c r="M679" s="449"/>
      <c r="N679" s="450"/>
      <c r="O679" s="449"/>
      <c r="P679" s="687"/>
      <c r="Q679" s="869"/>
      <c r="R679" s="869"/>
      <c r="S679" s="703"/>
      <c r="T679" s="703"/>
    </row>
    <row r="680" spans="2:22">
      <c r="B680" s="686"/>
      <c r="C680" s="889"/>
      <c r="D680" s="163">
        <v>0.51800000000000002</v>
      </c>
      <c r="E680" s="163">
        <v>0.81599999999999995</v>
      </c>
      <c r="F680" s="163">
        <f t="shared" si="1"/>
        <v>0.29799999999999993</v>
      </c>
      <c r="G680" s="164">
        <v>635</v>
      </c>
      <c r="H680" s="165" t="s">
        <v>2933</v>
      </c>
      <c r="I680" s="164"/>
      <c r="J680" s="164"/>
      <c r="K680" s="175"/>
      <c r="L680" s="175"/>
      <c r="M680" s="175"/>
      <c r="N680" s="176"/>
      <c r="O680" s="175"/>
      <c r="P680" s="686"/>
      <c r="Q680" s="833"/>
      <c r="R680" s="833"/>
      <c r="S680" s="703"/>
      <c r="T680" s="703"/>
    </row>
    <row r="681" spans="2:22">
      <c r="B681" s="342" t="s">
        <v>3555</v>
      </c>
      <c r="C681" s="444" t="s">
        <v>3556</v>
      </c>
      <c r="D681" s="109">
        <v>0</v>
      </c>
      <c r="E681" s="109">
        <v>0.26700000000000002</v>
      </c>
      <c r="F681" s="109">
        <f t="shared" si="1"/>
        <v>0.26700000000000002</v>
      </c>
      <c r="G681" s="105">
        <v>1335</v>
      </c>
      <c r="H681" s="110" t="s">
        <v>32</v>
      </c>
      <c r="I681" s="105"/>
      <c r="J681" s="105"/>
      <c r="K681" s="106"/>
      <c r="L681" s="106"/>
      <c r="M681" s="106"/>
      <c r="N681" s="107"/>
      <c r="O681" s="106"/>
      <c r="P681" s="108">
        <v>278</v>
      </c>
      <c r="Q681" s="105">
        <v>232</v>
      </c>
      <c r="R681" s="105">
        <v>56150010675</v>
      </c>
      <c r="S681" s="464" t="s">
        <v>3559</v>
      </c>
      <c r="T681" s="464">
        <v>2026</v>
      </c>
    </row>
    <row r="682" spans="2:22">
      <c r="B682" s="6" t="s">
        <v>3557</v>
      </c>
      <c r="C682" s="445" t="s">
        <v>626</v>
      </c>
      <c r="D682" s="103">
        <v>0</v>
      </c>
      <c r="E682" s="103">
        <v>0.33700000000000002</v>
      </c>
      <c r="F682" s="103">
        <f t="shared" si="1"/>
        <v>0.33700000000000002</v>
      </c>
      <c r="G682" s="111">
        <v>674</v>
      </c>
      <c r="H682" s="104" t="s">
        <v>2933</v>
      </c>
      <c r="I682" s="111"/>
      <c r="J682" s="111"/>
      <c r="K682" s="113"/>
      <c r="L682" s="113"/>
      <c r="M682" s="113"/>
      <c r="N682" s="114"/>
      <c r="O682" s="113"/>
      <c r="P682" s="115"/>
      <c r="Q682" s="111"/>
      <c r="R682" s="111">
        <v>56150010321</v>
      </c>
      <c r="S682" s="464" t="s">
        <v>3559</v>
      </c>
      <c r="T682" s="464">
        <v>2026</v>
      </c>
    </row>
    <row r="684" spans="2:22">
      <c r="B684" s="369" t="s">
        <v>3558</v>
      </c>
      <c r="C684" s="370"/>
      <c r="D684" s="370"/>
      <c r="E684" s="371"/>
      <c r="F684" s="372">
        <f>SUM(F628:F682)</f>
        <v>19.317</v>
      </c>
      <c r="G684" s="373">
        <f>SUM(G628:G682)</f>
        <v>97958</v>
      </c>
      <c r="K684" s="63" t="s">
        <v>141</v>
      </c>
      <c r="L684" s="64">
        <f>SUM(L628:L682)</f>
        <v>0</v>
      </c>
      <c r="M684" s="64">
        <f>SUM(M628:M682)</f>
        <v>0</v>
      </c>
      <c r="N684" s="376"/>
      <c r="O684" s="63" t="s">
        <v>142</v>
      </c>
      <c r="P684" s="377">
        <f>SUM(P628:P682)</f>
        <v>7855</v>
      </c>
      <c r="Q684" s="377">
        <f>SUM(Q628:Q682)</f>
        <v>5220</v>
      </c>
    </row>
    <row r="685" spans="2:22">
      <c r="B685" s="378" t="s">
        <v>3439</v>
      </c>
      <c r="C685" s="379"/>
      <c r="D685" s="380"/>
      <c r="E685" s="380"/>
      <c r="F685" s="60">
        <f>SUMIF(H628:H682,"melnais",F628:F682)+SUMIF(H628:H682,"virsmas aps.",F628:F682)</f>
        <v>10.924000000000001</v>
      </c>
      <c r="G685" s="455">
        <f>SUMIF(H628:H682,"melnais",G628:G682)+SUMIF(H628:H682,"virsmas aps.",G628:G682)</f>
        <v>65834</v>
      </c>
      <c r="V685" s="455"/>
    </row>
    <row r="686" spans="2:22">
      <c r="B686" s="378" t="s">
        <v>3440</v>
      </c>
      <c r="C686" s="379"/>
      <c r="D686" s="379"/>
      <c r="E686" s="380"/>
      <c r="F686" s="60">
        <f>SUMIF(H628:H682,"bruģakmens",F628:F682)</f>
        <v>0.49999999999999994</v>
      </c>
      <c r="G686" s="455">
        <f>SUMIF(H628:H682,"bruģakmens",G628:G682)</f>
        <v>2499.9999999999995</v>
      </c>
    </row>
    <row r="687" spans="2:22">
      <c r="B687" s="378" t="s">
        <v>139</v>
      </c>
      <c r="C687" s="379"/>
      <c r="D687" s="379"/>
      <c r="E687" s="380"/>
      <c r="F687" s="60">
        <f>SUMIF(H628:H682,"grants",F628:F682)</f>
        <v>7.778999999999999</v>
      </c>
      <c r="G687" s="455">
        <f>SUMIF(H628:H682,"grants",G628:G682)</f>
        <v>29396</v>
      </c>
    </row>
    <row r="688" spans="2:22">
      <c r="B688" s="378" t="s">
        <v>3441</v>
      </c>
      <c r="C688" s="379"/>
      <c r="D688" s="379"/>
      <c r="E688" s="380"/>
      <c r="F688" s="60">
        <f>SUMIF(H628:H682,"bez seguma",F628:F682)</f>
        <v>0.114</v>
      </c>
      <c r="G688" s="455">
        <f>SUMIF(H628:H682,"bez seguma",G628:G682)</f>
        <v>228</v>
      </c>
    </row>
  </sheetData>
  <mergeCells count="492">
    <mergeCell ref="B675:B677"/>
    <mergeCell ref="C675:C677"/>
    <mergeCell ref="B678:B680"/>
    <mergeCell ref="C678:C680"/>
    <mergeCell ref="Q678:Q680"/>
    <mergeCell ref="R666:R667"/>
    <mergeCell ref="B668:B670"/>
    <mergeCell ref="C668:C670"/>
    <mergeCell ref="Q668:Q670"/>
    <mergeCell ref="B672:B673"/>
    <mergeCell ref="C672:C673"/>
    <mergeCell ref="Q672:Q673"/>
    <mergeCell ref="R668:R670"/>
    <mergeCell ref="R672:R673"/>
    <mergeCell ref="B666:B667"/>
    <mergeCell ref="C666:C667"/>
    <mergeCell ref="Q666:Q667"/>
    <mergeCell ref="B653:B654"/>
    <mergeCell ref="C653:C654"/>
    <mergeCell ref="Q653:Q654"/>
    <mergeCell ref="B660:B663"/>
    <mergeCell ref="C660:C663"/>
    <mergeCell ref="Q660:Q663"/>
    <mergeCell ref="B664:B665"/>
    <mergeCell ref="C664:C665"/>
    <mergeCell ref="B646:B648"/>
    <mergeCell ref="C646:C648"/>
    <mergeCell ref="Q646:Q648"/>
    <mergeCell ref="R646:R648"/>
    <mergeCell ref="B651:B652"/>
    <mergeCell ref="C651:C652"/>
    <mergeCell ref="Q651:Q652"/>
    <mergeCell ref="B635:B636"/>
    <mergeCell ref="C635:C636"/>
    <mergeCell ref="Q635:Q636"/>
    <mergeCell ref="B637:B638"/>
    <mergeCell ref="C637:C638"/>
    <mergeCell ref="Q637:Q638"/>
    <mergeCell ref="R635:R636"/>
    <mergeCell ref="R637:R638"/>
    <mergeCell ref="R651:R652"/>
    <mergeCell ref="I624:O624"/>
    <mergeCell ref="P624:Q624"/>
    <mergeCell ref="R625:R626"/>
    <mergeCell ref="B628:B629"/>
    <mergeCell ref="C628:C629"/>
    <mergeCell ref="Q628:Q629"/>
    <mergeCell ref="B632:B634"/>
    <mergeCell ref="C632:C634"/>
    <mergeCell ref="Q632:Q634"/>
    <mergeCell ref="R628:R629"/>
    <mergeCell ref="R632:R634"/>
    <mergeCell ref="L625:L626"/>
    <mergeCell ref="M625:M626"/>
    <mergeCell ref="N625:N626"/>
    <mergeCell ref="O625:O626"/>
    <mergeCell ref="P625:P626"/>
    <mergeCell ref="Q625:Q626"/>
    <mergeCell ref="D625:E625"/>
    <mergeCell ref="F625:F626"/>
    <mergeCell ref="G625:G626"/>
    <mergeCell ref="H625:H626"/>
    <mergeCell ref="I625:I626"/>
    <mergeCell ref="J625:K625"/>
    <mergeCell ref="B599:B600"/>
    <mergeCell ref="C599:C600"/>
    <mergeCell ref="B605:B607"/>
    <mergeCell ref="C605:C607"/>
    <mergeCell ref="Q605:Q607"/>
    <mergeCell ref="B608:B609"/>
    <mergeCell ref="C608:C609"/>
    <mergeCell ref="B591:B593"/>
    <mergeCell ref="C591:C593"/>
    <mergeCell ref="B594:B595"/>
    <mergeCell ref="C594:C595"/>
    <mergeCell ref="B597:B598"/>
    <mergeCell ref="C597:C598"/>
    <mergeCell ref="C554:C556"/>
    <mergeCell ref="B559:B560"/>
    <mergeCell ref="C559:C560"/>
    <mergeCell ref="B563:B565"/>
    <mergeCell ref="C563:C565"/>
    <mergeCell ref="L551:L552"/>
    <mergeCell ref="M551:M552"/>
    <mergeCell ref="N551:N552"/>
    <mergeCell ref="O551:O552"/>
    <mergeCell ref="D551:E551"/>
    <mergeCell ref="F551:F552"/>
    <mergeCell ref="G551:G552"/>
    <mergeCell ref="H551:H552"/>
    <mergeCell ref="I551:I552"/>
    <mergeCell ref="B1:R1"/>
    <mergeCell ref="B547:S547"/>
    <mergeCell ref="B549:B552"/>
    <mergeCell ref="C549:C552"/>
    <mergeCell ref="D549:Q549"/>
    <mergeCell ref="R549:R550"/>
    <mergeCell ref="S549:S552"/>
    <mergeCell ref="D550:H550"/>
    <mergeCell ref="I550:O550"/>
    <mergeCell ref="P550:Q550"/>
    <mergeCell ref="N4:N5"/>
    <mergeCell ref="O4:O5"/>
    <mergeCell ref="P4:P5"/>
    <mergeCell ref="Q4:Q5"/>
    <mergeCell ref="R4:R5"/>
    <mergeCell ref="G4:G5"/>
    <mergeCell ref="H4:H5"/>
    <mergeCell ref="I4:I5"/>
    <mergeCell ref="J4:K4"/>
    <mergeCell ref="L4:L5"/>
    <mergeCell ref="M4:M5"/>
    <mergeCell ref="B2:B5"/>
    <mergeCell ref="C2:C5"/>
    <mergeCell ref="D2:Q2"/>
    <mergeCell ref="D3:H3"/>
    <mergeCell ref="I3:O3"/>
    <mergeCell ref="P3:Q3"/>
    <mergeCell ref="D4:E4"/>
    <mergeCell ref="F4:F5"/>
    <mergeCell ref="J551:K551"/>
    <mergeCell ref="P675:P677"/>
    <mergeCell ref="Q675:Q677"/>
    <mergeCell ref="R605:R607"/>
    <mergeCell ref="B621:S621"/>
    <mergeCell ref="B623:B626"/>
    <mergeCell ref="C623:C626"/>
    <mergeCell ref="D623:Q623"/>
    <mergeCell ref="R623:R624"/>
    <mergeCell ref="S623:S626"/>
    <mergeCell ref="D624:H624"/>
    <mergeCell ref="B572:B573"/>
    <mergeCell ref="C572:C573"/>
    <mergeCell ref="B578:B579"/>
    <mergeCell ref="C578:C579"/>
    <mergeCell ref="B582:B585"/>
    <mergeCell ref="C582:C585"/>
    <mergeCell ref="R551:R552"/>
    <mergeCell ref="B554:B556"/>
    <mergeCell ref="S664:S665"/>
    <mergeCell ref="P678:P680"/>
    <mergeCell ref="P628:P629"/>
    <mergeCell ref="P632:P634"/>
    <mergeCell ref="P660:P663"/>
    <mergeCell ref="P635:P636"/>
    <mergeCell ref="P668:P670"/>
    <mergeCell ref="R2:R3"/>
    <mergeCell ref="S2:S5"/>
    <mergeCell ref="P551:P552"/>
    <mergeCell ref="Q551:Q552"/>
    <mergeCell ref="Q664:Q665"/>
    <mergeCell ref="R675:R676"/>
    <mergeCell ref="R678:R680"/>
    <mergeCell ref="R653:R654"/>
    <mergeCell ref="R660:R663"/>
    <mergeCell ref="R664:R665"/>
    <mergeCell ref="Q63:Q64"/>
    <mergeCell ref="Q71:Q74"/>
    <mergeCell ref="S666:S667"/>
    <mergeCell ref="S668:S670"/>
    <mergeCell ref="S672:S673"/>
    <mergeCell ref="S678:S680"/>
    <mergeCell ref="S675:S677"/>
    <mergeCell ref="S635:S636"/>
    <mergeCell ref="S559:S560"/>
    <mergeCell ref="S563:S565"/>
    <mergeCell ref="S605:S607"/>
    <mergeCell ref="S608:S609"/>
    <mergeCell ref="S591:S593"/>
    <mergeCell ref="S594:S595"/>
    <mergeCell ref="S597:S598"/>
    <mergeCell ref="S599:S600"/>
    <mergeCell ref="S582:S585"/>
    <mergeCell ref="S578:S579"/>
    <mergeCell ref="S572:S573"/>
    <mergeCell ref="S628:S629"/>
    <mergeCell ref="S632:S634"/>
    <mergeCell ref="S637:S638"/>
    <mergeCell ref="S646:S648"/>
    <mergeCell ref="S651:S652"/>
    <mergeCell ref="S653:S654"/>
    <mergeCell ref="S660:S663"/>
    <mergeCell ref="S7:S8"/>
    <mergeCell ref="S9:S11"/>
    <mergeCell ref="S15:S17"/>
    <mergeCell ref="S18:S20"/>
    <mergeCell ref="S22:S23"/>
    <mergeCell ref="S24:S27"/>
    <mergeCell ref="S29:S33"/>
    <mergeCell ref="S34:S39"/>
    <mergeCell ref="S41:S42"/>
    <mergeCell ref="S43:S45"/>
    <mergeCell ref="S48:S49"/>
    <mergeCell ref="S51:S52"/>
    <mergeCell ref="S54:S58"/>
    <mergeCell ref="S60:S61"/>
    <mergeCell ref="S63:S64"/>
    <mergeCell ref="S65:S66"/>
    <mergeCell ref="S68:S74"/>
    <mergeCell ref="S76:S78"/>
    <mergeCell ref="S79:S81"/>
    <mergeCell ref="S83:S84"/>
    <mergeCell ref="S85:S87"/>
    <mergeCell ref="S88:S89"/>
    <mergeCell ref="S90:S91"/>
    <mergeCell ref="S92:S94"/>
    <mergeCell ref="S97:S101"/>
    <mergeCell ref="S103:S104"/>
    <mergeCell ref="S105:S108"/>
    <mergeCell ref="S110:S111"/>
    <mergeCell ref="S112:S115"/>
    <mergeCell ref="S116:S117"/>
    <mergeCell ref="S118:S120"/>
    <mergeCell ref="S122:S123"/>
    <mergeCell ref="S124:S126"/>
    <mergeCell ref="S128:S129"/>
    <mergeCell ref="S130:S131"/>
    <mergeCell ref="S132:S133"/>
    <mergeCell ref="S134:S135"/>
    <mergeCell ref="S136:S138"/>
    <mergeCell ref="S140:S141"/>
    <mergeCell ref="S145:S148"/>
    <mergeCell ref="S150:S151"/>
    <mergeCell ref="S155:S156"/>
    <mergeCell ref="S157:S158"/>
    <mergeCell ref="S160:S162"/>
    <mergeCell ref="S163:S164"/>
    <mergeCell ref="S165:S168"/>
    <mergeCell ref="S169:S171"/>
    <mergeCell ref="S172:S176"/>
    <mergeCell ref="S177:S180"/>
    <mergeCell ref="S181:S187"/>
    <mergeCell ref="S189:S190"/>
    <mergeCell ref="S191:S195"/>
    <mergeCell ref="S197:S200"/>
    <mergeCell ref="S201:S203"/>
    <mergeCell ref="S204:S208"/>
    <mergeCell ref="S211:S212"/>
    <mergeCell ref="S213:S214"/>
    <mergeCell ref="S215:S218"/>
    <mergeCell ref="S219:S222"/>
    <mergeCell ref="S223:S226"/>
    <mergeCell ref="S227:S228"/>
    <mergeCell ref="S231:S233"/>
    <mergeCell ref="S235:S236"/>
    <mergeCell ref="S240:S242"/>
    <mergeCell ref="S243:S244"/>
    <mergeCell ref="S245:S247"/>
    <mergeCell ref="S248:S249"/>
    <mergeCell ref="S251:S255"/>
    <mergeCell ref="S258:S260"/>
    <mergeCell ref="S261:S262"/>
    <mergeCell ref="S263:S267"/>
    <mergeCell ref="S268:S269"/>
    <mergeCell ref="S271:S272"/>
    <mergeCell ref="S273:S278"/>
    <mergeCell ref="S280:S282"/>
    <mergeCell ref="S284:S285"/>
    <mergeCell ref="S286:S288"/>
    <mergeCell ref="S291:S292"/>
    <mergeCell ref="S294:S299"/>
    <mergeCell ref="S300:S301"/>
    <mergeCell ref="S303:S304"/>
    <mergeCell ref="S305:S306"/>
    <mergeCell ref="S307:S308"/>
    <mergeCell ref="S312:S313"/>
    <mergeCell ref="S314:S315"/>
    <mergeCell ref="S317:S319"/>
    <mergeCell ref="S321:S324"/>
    <mergeCell ref="S327:S329"/>
    <mergeCell ref="S332:S334"/>
    <mergeCell ref="S335:S338"/>
    <mergeCell ref="S341:S342"/>
    <mergeCell ref="S344:S345"/>
    <mergeCell ref="S347:S348"/>
    <mergeCell ref="S349:S350"/>
    <mergeCell ref="S351:S352"/>
    <mergeCell ref="S354:S355"/>
    <mergeCell ref="S356:S357"/>
    <mergeCell ref="S358:S359"/>
    <mergeCell ref="S361:S362"/>
    <mergeCell ref="S364:S366"/>
    <mergeCell ref="S367:S369"/>
    <mergeCell ref="S370:S371"/>
    <mergeCell ref="S372:S374"/>
    <mergeCell ref="S375:S384"/>
    <mergeCell ref="S388:S390"/>
    <mergeCell ref="S392:S393"/>
    <mergeCell ref="S394:S395"/>
    <mergeCell ref="S398:S404"/>
    <mergeCell ref="S406:S407"/>
    <mergeCell ref="S408:S412"/>
    <mergeCell ref="S413:S414"/>
    <mergeCell ref="S420:S422"/>
    <mergeCell ref="S424:S425"/>
    <mergeCell ref="S426:S427"/>
    <mergeCell ref="S432:S434"/>
    <mergeCell ref="S435:S436"/>
    <mergeCell ref="S437:S441"/>
    <mergeCell ref="S445:S446"/>
    <mergeCell ref="S449:S450"/>
    <mergeCell ref="S451:S453"/>
    <mergeCell ref="S454:S456"/>
    <mergeCell ref="S457:S460"/>
    <mergeCell ref="S463:S464"/>
    <mergeCell ref="S465:S466"/>
    <mergeCell ref="S469:S471"/>
    <mergeCell ref="S472:S474"/>
    <mergeCell ref="S476:S477"/>
    <mergeCell ref="S478:S479"/>
    <mergeCell ref="S481:S482"/>
    <mergeCell ref="S483:S484"/>
    <mergeCell ref="S486:S489"/>
    <mergeCell ref="S490:S495"/>
    <mergeCell ref="S499:S501"/>
    <mergeCell ref="S502:S503"/>
    <mergeCell ref="S504:S506"/>
    <mergeCell ref="S507:S509"/>
    <mergeCell ref="S510:S518"/>
    <mergeCell ref="S519:S520"/>
    <mergeCell ref="S521:S522"/>
    <mergeCell ref="S525:S530"/>
    <mergeCell ref="S532:S534"/>
    <mergeCell ref="T7:T8"/>
    <mergeCell ref="T9:T11"/>
    <mergeCell ref="T15:T17"/>
    <mergeCell ref="T18:T20"/>
    <mergeCell ref="T22:T23"/>
    <mergeCell ref="T24:T27"/>
    <mergeCell ref="T29:T33"/>
    <mergeCell ref="T34:T39"/>
    <mergeCell ref="T41:T42"/>
    <mergeCell ref="T43:T45"/>
    <mergeCell ref="T48:T49"/>
    <mergeCell ref="T51:T52"/>
    <mergeCell ref="T54:T58"/>
    <mergeCell ref="T60:T61"/>
    <mergeCell ref="T63:T64"/>
    <mergeCell ref="T65:T66"/>
    <mergeCell ref="T68:T74"/>
    <mergeCell ref="T76:T78"/>
    <mergeCell ref="T79:T81"/>
    <mergeCell ref="T83:T84"/>
    <mergeCell ref="T85:T87"/>
    <mergeCell ref="T88:T89"/>
    <mergeCell ref="T90:T91"/>
    <mergeCell ref="T92:T94"/>
    <mergeCell ref="T97:T101"/>
    <mergeCell ref="T103:T104"/>
    <mergeCell ref="T105:T108"/>
    <mergeCell ref="T110:T111"/>
    <mergeCell ref="T112:T115"/>
    <mergeCell ref="T116:T117"/>
    <mergeCell ref="T118:T120"/>
    <mergeCell ref="T122:T123"/>
    <mergeCell ref="T124:T126"/>
    <mergeCell ref="T128:T129"/>
    <mergeCell ref="T130:T131"/>
    <mergeCell ref="T132:T133"/>
    <mergeCell ref="T134:T135"/>
    <mergeCell ref="T136:T138"/>
    <mergeCell ref="T140:T141"/>
    <mergeCell ref="T145:T148"/>
    <mergeCell ref="T150:T151"/>
    <mergeCell ref="T155:T156"/>
    <mergeCell ref="T157:T158"/>
    <mergeCell ref="T160:T162"/>
    <mergeCell ref="T163:T164"/>
    <mergeCell ref="T165:T168"/>
    <mergeCell ref="T169:T171"/>
    <mergeCell ref="T172:T176"/>
    <mergeCell ref="T177:T180"/>
    <mergeCell ref="T181:T187"/>
    <mergeCell ref="T189:T190"/>
    <mergeCell ref="T191:T195"/>
    <mergeCell ref="T197:T200"/>
    <mergeCell ref="T201:T203"/>
    <mergeCell ref="T204:T208"/>
    <mergeCell ref="T211:T212"/>
    <mergeCell ref="T213:T214"/>
    <mergeCell ref="T215:T218"/>
    <mergeCell ref="T219:T222"/>
    <mergeCell ref="T223:T226"/>
    <mergeCell ref="T227:T228"/>
    <mergeCell ref="T231:T233"/>
    <mergeCell ref="T235:T236"/>
    <mergeCell ref="T240:T242"/>
    <mergeCell ref="T243:T244"/>
    <mergeCell ref="T245:T247"/>
    <mergeCell ref="T248:T249"/>
    <mergeCell ref="T251:T255"/>
    <mergeCell ref="T258:T260"/>
    <mergeCell ref="T261:T262"/>
    <mergeCell ref="T263:T267"/>
    <mergeCell ref="T268:T269"/>
    <mergeCell ref="T271:T272"/>
    <mergeCell ref="T273:T278"/>
    <mergeCell ref="T280:T282"/>
    <mergeCell ref="T284:T285"/>
    <mergeCell ref="T286:T288"/>
    <mergeCell ref="T291:T292"/>
    <mergeCell ref="T294:T299"/>
    <mergeCell ref="T300:T301"/>
    <mergeCell ref="T303:T304"/>
    <mergeCell ref="T305:T306"/>
    <mergeCell ref="T307:T308"/>
    <mergeCell ref="T312:T313"/>
    <mergeCell ref="T314:T315"/>
    <mergeCell ref="T317:T319"/>
    <mergeCell ref="T321:T324"/>
    <mergeCell ref="T327:T329"/>
    <mergeCell ref="T332:T334"/>
    <mergeCell ref="T335:T338"/>
    <mergeCell ref="T341:T342"/>
    <mergeCell ref="T344:T345"/>
    <mergeCell ref="T347:T348"/>
    <mergeCell ref="T349:T350"/>
    <mergeCell ref="T351:T352"/>
    <mergeCell ref="T354:T355"/>
    <mergeCell ref="T356:T357"/>
    <mergeCell ref="T358:T359"/>
    <mergeCell ref="T361:T362"/>
    <mergeCell ref="T364:T366"/>
    <mergeCell ref="T367:T369"/>
    <mergeCell ref="T370:T371"/>
    <mergeCell ref="T372:T374"/>
    <mergeCell ref="T375:T384"/>
    <mergeCell ref="T388:T390"/>
    <mergeCell ref="T392:T393"/>
    <mergeCell ref="T394:T395"/>
    <mergeCell ref="T398:T404"/>
    <mergeCell ref="T463:T464"/>
    <mergeCell ref="T465:T466"/>
    <mergeCell ref="T469:T471"/>
    <mergeCell ref="T472:T474"/>
    <mergeCell ref="T406:T407"/>
    <mergeCell ref="T408:T412"/>
    <mergeCell ref="T413:T414"/>
    <mergeCell ref="T420:T422"/>
    <mergeCell ref="T424:T425"/>
    <mergeCell ref="T426:T427"/>
    <mergeCell ref="T432:T434"/>
    <mergeCell ref="T435:T436"/>
    <mergeCell ref="T437:T441"/>
    <mergeCell ref="T653:T654"/>
    <mergeCell ref="T660:T663"/>
    <mergeCell ref="T507:T509"/>
    <mergeCell ref="T510:T518"/>
    <mergeCell ref="T519:T520"/>
    <mergeCell ref="T521:T522"/>
    <mergeCell ref="T525:T530"/>
    <mergeCell ref="T532:T534"/>
    <mergeCell ref="T2:T5"/>
    <mergeCell ref="T549:T552"/>
    <mergeCell ref="T476:T477"/>
    <mergeCell ref="T478:T479"/>
    <mergeCell ref="T481:T482"/>
    <mergeCell ref="T483:T484"/>
    <mergeCell ref="T486:T489"/>
    <mergeCell ref="T490:T495"/>
    <mergeCell ref="T499:T501"/>
    <mergeCell ref="T502:T503"/>
    <mergeCell ref="T504:T506"/>
    <mergeCell ref="T445:T446"/>
    <mergeCell ref="T449:T450"/>
    <mergeCell ref="T451:T453"/>
    <mergeCell ref="T454:T456"/>
    <mergeCell ref="T457:T460"/>
    <mergeCell ref="T664:T665"/>
    <mergeCell ref="T666:T667"/>
    <mergeCell ref="T668:T670"/>
    <mergeCell ref="T672:T673"/>
    <mergeCell ref="T675:T677"/>
    <mergeCell ref="T678:T680"/>
    <mergeCell ref="T559:T560"/>
    <mergeCell ref="T563:T565"/>
    <mergeCell ref="T572:T573"/>
    <mergeCell ref="T578:T579"/>
    <mergeCell ref="T582:T585"/>
    <mergeCell ref="T591:T593"/>
    <mergeCell ref="T594:T595"/>
    <mergeCell ref="T597:T598"/>
    <mergeCell ref="T599:T600"/>
    <mergeCell ref="T605:T607"/>
    <mergeCell ref="T608:T609"/>
    <mergeCell ref="T623:T626"/>
    <mergeCell ref="T628:T629"/>
    <mergeCell ref="T632:T634"/>
    <mergeCell ref="T635:T636"/>
    <mergeCell ref="T637:T638"/>
    <mergeCell ref="T646:T648"/>
    <mergeCell ref="T651:T652"/>
  </mergeCells>
  <conditionalFormatting sqref="P7:P538">
    <cfRule type="cellIs" dxfId="0" priority="1" operator="equal">
      <formula>0</formula>
    </cfRule>
  </conditionalFormatting>
  <pageMargins left="0.25" right="0.25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Kopsavilkums</vt:lpstr>
      <vt:lpstr>Pagasti</vt:lpstr>
      <vt:lpstr>Pilsētas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Grauziņš</dc:creator>
  <cp:lastModifiedBy>Jānis Grauziņš</cp:lastModifiedBy>
  <cp:lastPrinted>2025-08-26T09:03:01Z</cp:lastPrinted>
  <dcterms:created xsi:type="dcterms:W3CDTF">2025-03-19T15:39:23Z</dcterms:created>
  <dcterms:modified xsi:type="dcterms:W3CDTF">2025-09-10T11:17:14Z</dcterms:modified>
</cp:coreProperties>
</file>